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360" windowHeight="3675" activeTab="1"/>
  </bookViews>
  <sheets>
    <sheet name="P &amp; L" sheetId="1" r:id="rId1"/>
    <sheet name="B S" sheetId="2" r:id="rId2"/>
  </sheets>
  <definedNames>
    <definedName name="_xlnm.Print_Area" localSheetId="1">'B S'!$A$1:$G$55</definedName>
    <definedName name="_xlnm.Print_Area" localSheetId="0">'P &amp; L'!$A$1:$L$76</definedName>
    <definedName name="_xlnm.Print_Titles" localSheetId="0">'P &amp; L'!$5:$10</definedName>
  </definedNames>
  <calcPr fullCalcOnLoad="1"/>
</workbook>
</file>

<file path=xl/sharedStrings.xml><?xml version="1.0" encoding="utf-8"?>
<sst xmlns="http://schemas.openxmlformats.org/spreadsheetml/2006/main" count="164" uniqueCount="129">
  <si>
    <t>CONSOLIDATED INCOME STATEMENT</t>
  </si>
  <si>
    <t>TAP</t>
  </si>
  <si>
    <t>GKE</t>
  </si>
  <si>
    <t>AML</t>
  </si>
  <si>
    <t>BASB</t>
  </si>
  <si>
    <t>GK HARDIE</t>
  </si>
  <si>
    <t>PNG</t>
  </si>
  <si>
    <t>GK ENG</t>
  </si>
  <si>
    <t>GKM</t>
  </si>
  <si>
    <t>TOTAL</t>
  </si>
  <si>
    <t>YEAR</t>
  </si>
  <si>
    <t>Interest on borrowings</t>
  </si>
  <si>
    <t>RM'000</t>
  </si>
  <si>
    <t>Depreciation and amortisation</t>
  </si>
  <si>
    <t>1.</t>
  </si>
  <si>
    <t>(a)</t>
  </si>
  <si>
    <t>Turnover</t>
  </si>
  <si>
    <t>Exceptional items</t>
  </si>
  <si>
    <t>(b)</t>
  </si>
  <si>
    <t>Investment income</t>
  </si>
  <si>
    <t xml:space="preserve">(c) </t>
  </si>
  <si>
    <t>Other income including interest</t>
  </si>
  <si>
    <t>income</t>
  </si>
  <si>
    <t>2.</t>
  </si>
  <si>
    <t>Operating profit/(loss) before</t>
  </si>
  <si>
    <t>interest on borrowings,</t>
  </si>
  <si>
    <t>depreciation and amortisation,</t>
  </si>
  <si>
    <t>exceptional items, income tax,</t>
  </si>
  <si>
    <t>minority interests and</t>
  </si>
  <si>
    <t>extraordinary items</t>
  </si>
  <si>
    <t>(d)</t>
  </si>
  <si>
    <t>(e)</t>
  </si>
  <si>
    <t>Operating profit/(loss) after</t>
  </si>
  <si>
    <t>depreciation and amortisation</t>
  </si>
  <si>
    <t>and exceptional items but before</t>
  </si>
  <si>
    <t>income tax, minority interests</t>
  </si>
  <si>
    <t>and extraordinary items</t>
  </si>
  <si>
    <t>(f)</t>
  </si>
  <si>
    <t>Share in the results of associated</t>
  </si>
  <si>
    <t>companies</t>
  </si>
  <si>
    <t>(g)</t>
  </si>
  <si>
    <t>Profit/(loss) before taxation,</t>
  </si>
  <si>
    <t>(h)</t>
  </si>
  <si>
    <t>Taxation</t>
  </si>
  <si>
    <t>(i)</t>
  </si>
  <si>
    <t>Profit after taxation</t>
  </si>
  <si>
    <t>before deducting minority interests</t>
  </si>
  <si>
    <t>(ii)</t>
  </si>
  <si>
    <t>(j)</t>
  </si>
  <si>
    <t>Profit/(loss) after taxation</t>
  </si>
  <si>
    <t>AS AT</t>
  </si>
  <si>
    <t>Fixed Assets</t>
  </si>
  <si>
    <t>Investments in Associated Companies</t>
  </si>
  <si>
    <t>Long Term Investments</t>
  </si>
  <si>
    <t>Intangible Assets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</si>
  <si>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</si>
  <si>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</si>
  <si>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</si>
  <si>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</si>
  <si>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</si>
  <si>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</si>
  <si>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</si>
  <si>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</si>
  <si>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</si>
  <si>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</si>
  <si>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</si>
  <si>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</si>
  <si>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</si>
  <si>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</si>
  <si>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</t>
  </si>
  <si>
    <t>Long Term Borrowings</t>
  </si>
  <si>
    <t>Other Long Term Liabilities</t>
  </si>
  <si>
    <t>Deferred Taxation</t>
  </si>
  <si>
    <t>Check</t>
  </si>
  <si>
    <t>attributable to members of the company</t>
  </si>
  <si>
    <t>INDIVIDUAL QUARTER</t>
  </si>
  <si>
    <r>
      <t>Less</t>
    </r>
    <r>
      <rPr>
        <sz val="10"/>
        <rFont val="SWISS"/>
        <family val="0"/>
      </rPr>
      <t xml:space="preserve"> minority interests</t>
    </r>
  </si>
  <si>
    <t>CUMULATIVE QUARTER</t>
  </si>
  <si>
    <t>CURRENT</t>
  </si>
  <si>
    <t>QUARTER</t>
  </si>
  <si>
    <t>PRECEDING YEAR</t>
  </si>
  <si>
    <t>CORRESPONDING</t>
  </si>
  <si>
    <t>TO DATE</t>
  </si>
  <si>
    <t>PERIOD</t>
  </si>
  <si>
    <t>3.</t>
  </si>
  <si>
    <t>4.</t>
  </si>
  <si>
    <t>5.</t>
  </si>
  <si>
    <t>Short Term Investments</t>
  </si>
  <si>
    <t>Others - Other Debtors</t>
  </si>
  <si>
    <t>6.</t>
  </si>
  <si>
    <t>7.</t>
  </si>
  <si>
    <t>Net Current Assets/ (Liabilities)</t>
  </si>
  <si>
    <t>8.</t>
  </si>
  <si>
    <t>9.</t>
  </si>
  <si>
    <t>10.</t>
  </si>
  <si>
    <t>11.</t>
  </si>
  <si>
    <t>12.</t>
  </si>
  <si>
    <t>Net tangible assets per share (sen)</t>
  </si>
  <si>
    <t>END OF</t>
  </si>
  <si>
    <t>FINANCIAL</t>
  </si>
  <si>
    <t>YEAR END</t>
  </si>
  <si>
    <t>(k)</t>
  </si>
  <si>
    <t>(iii)</t>
  </si>
  <si>
    <t>Extraordinary items</t>
  </si>
  <si>
    <t>Extraordinary items attributable to</t>
  </si>
  <si>
    <t>members of the company</t>
  </si>
  <si>
    <t>(l)</t>
  </si>
  <si>
    <t xml:space="preserve">Profit/(loss) after taxation and extraordinary </t>
  </si>
  <si>
    <t>items attributable to members of the</t>
  </si>
  <si>
    <t>company</t>
  </si>
  <si>
    <t xml:space="preserve">Earnings per share based on 2(j) above </t>
  </si>
  <si>
    <t>after deducting any provision for</t>
  </si>
  <si>
    <t>preference dividends, if any:-</t>
  </si>
  <si>
    <t xml:space="preserve">      ordinary shares) (sen)</t>
  </si>
  <si>
    <t>GEORGE KENT (MALAYSIA) BERHAD</t>
  </si>
  <si>
    <t>Cash and bank balances</t>
  </si>
  <si>
    <t>CONSOLIDATED BALANCE SHEET</t>
  </si>
  <si>
    <t>(i)  Basic (based on 84.4 million</t>
  </si>
  <si>
    <t>(ii)  Fully diluted (based on 101.2 million</t>
  </si>
  <si>
    <t>31/7/2000</t>
  </si>
  <si>
    <t>31/7/1999</t>
  </si>
  <si>
    <t>QUARTERLY REPORT - FOR QUARTER ENDED 31 JULY 2000</t>
  </si>
  <si>
    <t>LAST QTR TO</t>
  </si>
  <si>
    <t>DATE</t>
  </si>
  <si>
    <t>FEB - APR 00</t>
  </si>
  <si>
    <t>NO OF SHARES</t>
  </si>
  <si>
    <t>DILUTED</t>
  </si>
  <si>
    <t>PRECEEDING</t>
  </si>
  <si>
    <t>Exchange Reserve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</si>
</sst>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d/m/yyyy"/>
    <numFmt numFmtId="175" formatCode="_(* #,##0.000_);_(* \(#,##0.00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SWISS"/>
      <family val="0"/>
    </font>
    <font>
      <sz val="10"/>
      <name val="SWISS"/>
      <family val="0"/>
    </font>
    <font>
      <b/>
      <i/>
      <sz val="11"/>
      <name val="SWISS"/>
      <family val="0"/>
    </font>
    <font>
      <b/>
      <u val="single"/>
      <sz val="10"/>
      <name val="SWISS"/>
      <family val="0"/>
    </font>
    <font>
      <i/>
      <sz val="10"/>
      <name val="SWISS"/>
      <family val="0"/>
    </font>
    <font>
      <b/>
      <i/>
      <sz val="10"/>
      <name val="SWISS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7" fontId="7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71" fontId="5" fillId="0" borderId="0" xfId="15" applyFont="1" applyBorder="1" applyAlignment="1">
      <alignment/>
    </xf>
    <xf numFmtId="0" fontId="8" fillId="0" borderId="0" xfId="0" applyFont="1" applyAlignment="1">
      <alignment horizontal="center"/>
    </xf>
    <xf numFmtId="171" fontId="5" fillId="0" borderId="0" xfId="15" applyFont="1" applyAlignment="1">
      <alignment/>
    </xf>
    <xf numFmtId="0" fontId="5" fillId="0" borderId="0" xfId="0" applyFont="1" applyAlignment="1" quotePrefix="1">
      <alignment/>
    </xf>
    <xf numFmtId="173" fontId="5" fillId="0" borderId="2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173" fontId="5" fillId="0" borderId="0" xfId="15" applyNumberFormat="1" applyFont="1" applyBorder="1" applyAlignment="1">
      <alignment/>
    </xf>
    <xf numFmtId="0" fontId="5" fillId="0" borderId="0" xfId="0" applyFont="1" applyAlignment="1" quotePrefix="1">
      <alignment horizontal="center"/>
    </xf>
    <xf numFmtId="17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173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/>
    </xf>
    <xf numFmtId="173" fontId="5" fillId="0" borderId="0" xfId="15" applyNumberFormat="1" applyFont="1" applyBorder="1" applyAlignment="1">
      <alignment horizontal="center" vertical="center"/>
    </xf>
    <xf numFmtId="173" fontId="5" fillId="0" borderId="1" xfId="15" applyNumberFormat="1" applyFont="1" applyBorder="1" applyAlignment="1">
      <alignment horizontal="center" vertical="center"/>
    </xf>
    <xf numFmtId="14" fontId="5" fillId="0" borderId="1" xfId="0" applyNumberFormat="1" applyFont="1" applyBorder="1" applyAlignment="1" quotePrefix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73" fontId="5" fillId="0" borderId="0" xfId="15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73" fontId="5" fillId="0" borderId="3" xfId="15" applyNumberFormat="1" applyFont="1" applyBorder="1" applyAlignment="1">
      <alignment/>
    </xf>
    <xf numFmtId="173" fontId="5" fillId="0" borderId="4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171" fontId="5" fillId="0" borderId="0" xfId="0" applyNumberFormat="1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Alignment="1" quotePrefix="1">
      <alignment horizontal="right"/>
    </xf>
    <xf numFmtId="0" fontId="5" fillId="0" borderId="0" xfId="0" applyFont="1" applyAlignment="1">
      <alignment horizontal="right"/>
    </xf>
    <xf numFmtId="174" fontId="5" fillId="0" borderId="1" xfId="0" applyNumberFormat="1" applyFont="1" applyBorder="1" applyAlignment="1" quotePrefix="1">
      <alignment horizontal="center"/>
    </xf>
    <xf numFmtId="173" fontId="5" fillId="0" borderId="0" xfId="0" applyNumberFormat="1" applyFont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73" fontId="5" fillId="0" borderId="0" xfId="15" applyNumberFormat="1" applyFont="1" applyBorder="1" applyAlignment="1">
      <alignment vertical="center"/>
    </xf>
    <xf numFmtId="173" fontId="5" fillId="0" borderId="2" xfId="15" applyNumberFormat="1" applyFont="1" applyBorder="1" applyAlignment="1">
      <alignment/>
    </xf>
    <xf numFmtId="173" fontId="5" fillId="0" borderId="2" xfId="15" applyNumberFormat="1" applyFont="1" applyBorder="1" applyAlignment="1">
      <alignment vertical="center"/>
    </xf>
    <xf numFmtId="173" fontId="5" fillId="0" borderId="0" xfId="0" applyNumberFormat="1" applyFont="1" applyAlignment="1">
      <alignment/>
    </xf>
    <xf numFmtId="173" fontId="5" fillId="0" borderId="0" xfId="15" applyNumberFormat="1" applyFont="1" applyBorder="1" applyAlignment="1" quotePrefix="1">
      <alignment horizontal="center"/>
    </xf>
    <xf numFmtId="173" fontId="5" fillId="0" borderId="0" xfId="0" applyNumberFormat="1" applyFont="1" applyAlignment="1" quotePrefix="1">
      <alignment horizontal="center"/>
    </xf>
    <xf numFmtId="173" fontId="5" fillId="0" borderId="0" xfId="15" applyNumberFormat="1" applyFont="1" applyAlignment="1" quotePrefix="1">
      <alignment horizontal="center"/>
    </xf>
    <xf numFmtId="173" fontId="5" fillId="0" borderId="0" xfId="15" applyNumberFormat="1" applyFont="1" applyBorder="1" applyAlignment="1" quotePrefix="1">
      <alignment horizontal="center" vertical="center"/>
    </xf>
    <xf numFmtId="171" fontId="5" fillId="0" borderId="0" xfId="0" applyNumberFormat="1" applyFont="1" applyAlignment="1" quotePrefix="1">
      <alignment horizontal="center"/>
    </xf>
    <xf numFmtId="171" fontId="5" fillId="0" borderId="0" xfId="15" applyFont="1" applyBorder="1" applyAlignment="1" quotePrefix="1">
      <alignment horizontal="center"/>
    </xf>
    <xf numFmtId="171" fontId="5" fillId="0" borderId="0" xfId="15" applyFont="1" applyAlignment="1" quotePrefix="1">
      <alignment horizontal="center"/>
    </xf>
    <xf numFmtId="173" fontId="5" fillId="0" borderId="0" xfId="0" applyNumberFormat="1" applyFont="1" applyBorder="1" applyAlignment="1" quotePrefix="1">
      <alignment horizontal="center"/>
    </xf>
    <xf numFmtId="14" fontId="5" fillId="0" borderId="0" xfId="0" applyNumberFormat="1" applyFont="1" applyBorder="1" applyAlignment="1" quotePrefix="1">
      <alignment horizontal="center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173" fontId="5" fillId="2" borderId="0" xfId="15" applyNumberFormat="1" applyFont="1" applyFill="1" applyBorder="1" applyAlignment="1" quotePrefix="1">
      <alignment horizontal="center"/>
    </xf>
    <xf numFmtId="173" fontId="5" fillId="2" borderId="2" xfId="15" applyNumberFormat="1" applyFont="1" applyFill="1" applyBorder="1" applyAlignment="1">
      <alignment/>
    </xf>
    <xf numFmtId="0" fontId="5" fillId="2" borderId="0" xfId="0" applyFont="1" applyFill="1" applyAlignment="1">
      <alignment/>
    </xf>
    <xf numFmtId="173" fontId="5" fillId="2" borderId="0" xfId="0" applyNumberFormat="1" applyFont="1" applyFill="1" applyAlignment="1">
      <alignment/>
    </xf>
    <xf numFmtId="173" fontId="5" fillId="2" borderId="0" xfId="15" applyNumberFormat="1" applyFont="1" applyFill="1" applyAlignment="1">
      <alignment horizontal="center"/>
    </xf>
    <xf numFmtId="173" fontId="5" fillId="2" borderId="0" xfId="0" applyNumberFormat="1" applyFont="1" applyFill="1" applyAlignment="1" quotePrefix="1">
      <alignment horizontal="center"/>
    </xf>
    <xf numFmtId="0" fontId="5" fillId="2" borderId="1" xfId="0" applyFont="1" applyFill="1" applyBorder="1" applyAlignment="1">
      <alignment horizontal="center"/>
    </xf>
    <xf numFmtId="173" fontId="5" fillId="2" borderId="0" xfId="0" applyNumberFormat="1" applyFont="1" applyFill="1" applyAlignment="1">
      <alignment horizontal="center"/>
    </xf>
    <xf numFmtId="173" fontId="4" fillId="2" borderId="0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71" fontId="5" fillId="2" borderId="0" xfId="15" applyFont="1" applyFill="1" applyAlignment="1" quotePrefix="1">
      <alignment horizontal="center"/>
    </xf>
    <xf numFmtId="14" fontId="5" fillId="2" borderId="1" xfId="0" applyNumberFormat="1" applyFont="1" applyFill="1" applyBorder="1" applyAlignment="1">
      <alignment horizontal="center"/>
    </xf>
    <xf numFmtId="173" fontId="5" fillId="2" borderId="0" xfId="15" applyNumberFormat="1" applyFont="1" applyFill="1" applyBorder="1" applyAlignment="1">
      <alignment horizontal="center"/>
    </xf>
    <xf numFmtId="173" fontId="5" fillId="2" borderId="0" xfId="15" applyNumberFormat="1" applyFont="1" applyFill="1" applyBorder="1" applyAlignment="1">
      <alignment/>
    </xf>
    <xf numFmtId="173" fontId="5" fillId="2" borderId="0" xfId="15" applyNumberFormat="1" applyFont="1" applyFill="1" applyAlignment="1" quotePrefix="1">
      <alignment horizontal="center"/>
    </xf>
    <xf numFmtId="173" fontId="5" fillId="2" borderId="0" xfId="0" applyNumberFormat="1" applyFont="1" applyFill="1" applyBorder="1" applyAlignment="1" quotePrefix="1">
      <alignment horizontal="center"/>
    </xf>
    <xf numFmtId="171" fontId="5" fillId="2" borderId="0" xfId="15" applyFont="1" applyFill="1" applyBorder="1" applyAlignment="1" quotePrefix="1">
      <alignment horizontal="center"/>
    </xf>
    <xf numFmtId="171" fontId="5" fillId="2" borderId="0" xfId="0" applyNumberFormat="1" applyFont="1" applyFill="1" applyAlignment="1" quotePrefix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73" fontId="5" fillId="0" borderId="0" xfId="15" applyNumberFormat="1" applyFont="1" applyFill="1" applyBorder="1" applyAlignment="1" quotePrefix="1">
      <alignment horizontal="center"/>
    </xf>
    <xf numFmtId="173" fontId="5" fillId="0" borderId="2" xfId="15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173" fontId="5" fillId="0" borderId="0" xfId="15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173" fontId="5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71" fontId="5" fillId="0" borderId="0" xfId="15" applyFont="1" applyFill="1" applyAlignment="1" quotePrefix="1">
      <alignment horizontal="center"/>
    </xf>
    <xf numFmtId="0" fontId="5" fillId="0" borderId="0" xfId="0" applyFont="1" applyFill="1" applyAlignment="1">
      <alignment horizontal="centerContinuous"/>
    </xf>
    <xf numFmtId="14" fontId="5" fillId="0" borderId="1" xfId="0" applyNumberFormat="1" applyFont="1" applyBorder="1" applyAlignment="1" quotePrefix="1">
      <alignment horizontal="centerContinuous"/>
    </xf>
    <xf numFmtId="14" fontId="5" fillId="0" borderId="1" xfId="0" applyNumberFormat="1" applyFont="1" applyFill="1" applyBorder="1" applyAlignment="1" quotePrefix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Fill="1" applyAlignment="1">
      <alignment horizontal="centerContinuous"/>
    </xf>
    <xf numFmtId="174" fontId="5" fillId="0" borderId="1" xfId="0" applyNumberFormat="1" applyFont="1" applyBorder="1" applyAlignment="1" quotePrefix="1">
      <alignment horizontal="centerContinuous"/>
    </xf>
    <xf numFmtId="0" fontId="0" fillId="0" borderId="0" xfId="0" applyAlignment="1">
      <alignment horizontal="centerContinuous"/>
    </xf>
    <xf numFmtId="14" fontId="5" fillId="0" borderId="1" xfId="0" applyNumberFormat="1" applyFont="1" applyBorder="1" applyAlignment="1">
      <alignment horizontal="centerContinuous"/>
    </xf>
    <xf numFmtId="174" fontId="5" fillId="0" borderId="1" xfId="0" applyNumberFormat="1" applyFont="1" applyBorder="1" applyAlignment="1">
      <alignment horizontal="centerContinuous"/>
    </xf>
    <xf numFmtId="14" fontId="5" fillId="0" borderId="1" xfId="0" applyNumberFormat="1" applyFont="1" applyFill="1" applyBorder="1" applyAlignment="1">
      <alignment horizontal="centerContinuous"/>
    </xf>
    <xf numFmtId="173" fontId="5" fillId="0" borderId="0" xfId="15" applyNumberFormat="1" applyFont="1" applyFill="1" applyBorder="1" applyAlignment="1" quotePrefix="1">
      <alignment horizontal="centerContinuous"/>
    </xf>
    <xf numFmtId="173" fontId="5" fillId="0" borderId="0" xfId="15" applyNumberFormat="1" applyFont="1" applyFill="1" applyBorder="1" applyAlignment="1">
      <alignment horizontal="centerContinuous"/>
    </xf>
    <xf numFmtId="173" fontId="5" fillId="0" borderId="2" xfId="15" applyNumberFormat="1" applyFont="1" applyFill="1" applyBorder="1" applyAlignment="1">
      <alignment horizontal="centerContinuous"/>
    </xf>
    <xf numFmtId="173" fontId="5" fillId="0" borderId="0" xfId="0" applyNumberFormat="1" applyFont="1" applyFill="1" applyAlignment="1" quotePrefix="1">
      <alignment horizontal="centerContinuous"/>
    </xf>
    <xf numFmtId="173" fontId="5" fillId="0" borderId="0" xfId="0" applyNumberFormat="1" applyFont="1" applyFill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173" fontId="5" fillId="0" borderId="0" xfId="15" applyNumberFormat="1" applyFont="1" applyFill="1" applyAlignment="1" quotePrefix="1">
      <alignment horizontal="centerContinuous"/>
    </xf>
    <xf numFmtId="173" fontId="5" fillId="0" borderId="0" xfId="0" applyNumberFormat="1" applyFont="1" applyFill="1" applyBorder="1" applyAlignment="1" quotePrefix="1">
      <alignment horizontal="centerContinuous"/>
    </xf>
    <xf numFmtId="173" fontId="4" fillId="0" borderId="0" xfId="0" applyNumberFormat="1" applyFont="1" applyFill="1" applyBorder="1" applyAlignment="1">
      <alignment horizontal="centerContinuous"/>
    </xf>
    <xf numFmtId="0" fontId="5" fillId="0" borderId="2" xfId="0" applyFont="1" applyFill="1" applyBorder="1" applyAlignment="1">
      <alignment horizontal="centerContinuous"/>
    </xf>
    <xf numFmtId="171" fontId="5" fillId="0" borderId="0" xfId="15" applyFont="1" applyFill="1" applyAlignment="1" quotePrefix="1">
      <alignment horizontal="centerContinuous"/>
    </xf>
    <xf numFmtId="0" fontId="8" fillId="0" borderId="0" xfId="0" applyFont="1" applyAlignment="1">
      <alignment horizontal="right"/>
    </xf>
    <xf numFmtId="173" fontId="5" fillId="0" borderId="0" xfId="15" applyNumberFormat="1" applyFont="1" applyBorder="1" applyAlignment="1">
      <alignment horizontal="right" vertical="center"/>
    </xf>
    <xf numFmtId="173" fontId="5" fillId="0" borderId="0" xfId="15" applyNumberFormat="1" applyFont="1" applyBorder="1" applyAlignment="1">
      <alignment horizontal="right"/>
    </xf>
    <xf numFmtId="173" fontId="5" fillId="0" borderId="2" xfId="15" applyNumberFormat="1" applyFont="1" applyBorder="1" applyAlignment="1">
      <alignment horizontal="right" vertical="center"/>
    </xf>
    <xf numFmtId="173" fontId="5" fillId="0" borderId="0" xfId="0" applyNumberFormat="1" applyFont="1" applyAlignment="1">
      <alignment horizontal="right"/>
    </xf>
    <xf numFmtId="173" fontId="5" fillId="0" borderId="1" xfId="15" applyNumberFormat="1" applyFont="1" applyBorder="1" applyAlignment="1">
      <alignment horizontal="right" vertical="center"/>
    </xf>
    <xf numFmtId="173" fontId="5" fillId="0" borderId="0" xfId="0" applyNumberFormat="1" applyFont="1" applyBorder="1" applyAlignment="1">
      <alignment horizontal="right"/>
    </xf>
    <xf numFmtId="173" fontId="4" fillId="0" borderId="0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73" fontId="5" fillId="0" borderId="0" xfId="0" applyNumberFormat="1" applyFont="1" applyFill="1" applyAlignment="1" quotePrefix="1">
      <alignment/>
    </xf>
    <xf numFmtId="0" fontId="0" fillId="0" borderId="1" xfId="0" applyBorder="1" applyAlignment="1">
      <alignment horizontal="centerContinuous"/>
    </xf>
    <xf numFmtId="0" fontId="5" fillId="0" borderId="1" xfId="0" applyFont="1" applyBorder="1" applyAlignment="1">
      <alignment horizontal="centerContinuous"/>
    </xf>
    <xf numFmtId="175" fontId="5" fillId="0" borderId="0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89"/>
  <sheetViews>
    <sheetView workbookViewId="0" topLeftCell="A1">
      <selection activeCell="A1" sqref="A1"/>
    </sheetView>
  </sheetViews>
  <sheetFormatPr defaultColWidth="9.140625" defaultRowHeight="12.75"/>
  <cols>
    <col min="1" max="1" width="2.421875" style="2" customWidth="1"/>
    <col min="2" max="2" width="2.7109375" style="2" customWidth="1"/>
    <col min="3" max="3" width="3.28125" style="2" customWidth="1"/>
    <col min="4" max="4" width="38.421875" style="2" customWidth="1"/>
    <col min="5" max="5" width="13.7109375" style="77" customWidth="1"/>
    <col min="6" max="6" width="5.421875" style="2" customWidth="1"/>
    <col min="7" max="7" width="13.7109375" style="2" customWidth="1"/>
    <col min="8" max="8" width="5.57421875" style="2" customWidth="1"/>
    <col min="9" max="9" width="13.7109375" style="88" customWidth="1"/>
    <col min="10" max="10" width="5.7109375" style="0" customWidth="1"/>
    <col min="11" max="11" width="13.7109375" style="35" customWidth="1"/>
    <col min="12" max="12" width="5.8515625" style="2" customWidth="1"/>
    <col min="13" max="13" width="10.28125" style="2" customWidth="1"/>
    <col min="14" max="14" width="17.28125" style="2" customWidth="1"/>
    <col min="15" max="15" width="10.28125" style="2" customWidth="1"/>
    <col min="16" max="23" width="9.140625" style="2" customWidth="1"/>
    <col min="24" max="24" width="11.140625" style="2" customWidth="1"/>
    <col min="25" max="27" width="9.140625" style="2" customWidth="1"/>
    <col min="28" max="28" width="11.421875" style="2" customWidth="1"/>
    <col min="29" max="16384" width="9.140625" style="2" customWidth="1"/>
  </cols>
  <sheetData>
    <row r="1" spans="1:3" ht="12.75">
      <c r="A1" s="1" t="s">
        <v>114</v>
      </c>
      <c r="B1" s="1"/>
      <c r="C1" s="1"/>
    </row>
    <row r="2" spans="1:3" ht="12.75">
      <c r="A2" s="1" t="s">
        <v>121</v>
      </c>
      <c r="B2" s="1"/>
      <c r="C2" s="1"/>
    </row>
    <row r="3" spans="1:3" ht="12.75">
      <c r="A3" s="1"/>
      <c r="B3" s="1"/>
      <c r="C3" s="1"/>
    </row>
    <row r="4" spans="1:3" ht="15">
      <c r="A4" s="3" t="s">
        <v>0</v>
      </c>
      <c r="B4" s="3"/>
      <c r="C4" s="3"/>
    </row>
    <row r="5" spans="5:14" ht="12.75">
      <c r="E5" s="88" t="s">
        <v>75</v>
      </c>
      <c r="F5" s="88"/>
      <c r="G5" s="88"/>
      <c r="H5" s="75"/>
      <c r="I5" s="88" t="s">
        <v>77</v>
      </c>
      <c r="J5" s="94"/>
      <c r="K5" s="75"/>
      <c r="L5" s="75"/>
      <c r="N5" s="75"/>
    </row>
    <row r="6" spans="5:28" ht="12.75">
      <c r="E6" s="75" t="s">
        <v>78</v>
      </c>
      <c r="F6" s="88"/>
      <c r="G6" s="75" t="s">
        <v>80</v>
      </c>
      <c r="H6" s="75"/>
      <c r="I6" s="88" t="s">
        <v>78</v>
      </c>
      <c r="J6" s="94"/>
      <c r="K6" s="75" t="s">
        <v>80</v>
      </c>
      <c r="L6" s="75"/>
      <c r="N6" s="54" t="s">
        <v>122</v>
      </c>
      <c r="T6" s="5" t="s">
        <v>1</v>
      </c>
      <c r="U6" s="5" t="s">
        <v>2</v>
      </c>
      <c r="V6" s="5" t="s">
        <v>3</v>
      </c>
      <c r="W6" s="5" t="s">
        <v>4</v>
      </c>
      <c r="X6" s="5" t="s">
        <v>5</v>
      </c>
      <c r="Y6" s="5" t="s">
        <v>6</v>
      </c>
      <c r="Z6" s="5" t="s">
        <v>7</v>
      </c>
      <c r="AA6" s="5" t="s">
        <v>8</v>
      </c>
      <c r="AB6" s="6" t="s">
        <v>9</v>
      </c>
    </row>
    <row r="7" spans="5:28" ht="12.75">
      <c r="E7" s="75" t="s">
        <v>10</v>
      </c>
      <c r="F7" s="88"/>
      <c r="G7" s="75" t="s">
        <v>81</v>
      </c>
      <c r="H7" s="75"/>
      <c r="I7" s="88" t="s">
        <v>10</v>
      </c>
      <c r="J7" s="94"/>
      <c r="K7" s="75" t="s">
        <v>81</v>
      </c>
      <c r="L7" s="75"/>
      <c r="N7" s="54" t="s">
        <v>123</v>
      </c>
      <c r="Q7" s="7">
        <v>35886</v>
      </c>
      <c r="T7" s="8"/>
      <c r="U7" s="8"/>
      <c r="V7" s="8"/>
      <c r="W7" s="8"/>
      <c r="X7" s="8"/>
      <c r="Y7" s="8"/>
      <c r="Z7" s="8"/>
      <c r="AA7" s="8"/>
      <c r="AB7" s="8"/>
    </row>
    <row r="8" spans="5:28" ht="12.75">
      <c r="E8" s="75" t="s">
        <v>79</v>
      </c>
      <c r="F8" s="88"/>
      <c r="G8" s="75" t="s">
        <v>79</v>
      </c>
      <c r="H8" s="75"/>
      <c r="I8" s="88" t="s">
        <v>82</v>
      </c>
      <c r="J8" s="94"/>
      <c r="K8" s="75" t="s">
        <v>83</v>
      </c>
      <c r="L8" s="75"/>
      <c r="M8" s="4"/>
      <c r="N8" s="54" t="s">
        <v>124</v>
      </c>
      <c r="O8" s="4"/>
      <c r="Q8" s="2" t="s">
        <v>11</v>
      </c>
      <c r="T8" s="9">
        <f>9257.81/1000</f>
        <v>9.25781</v>
      </c>
      <c r="U8" s="9">
        <f>370016/1000</f>
        <v>370.016</v>
      </c>
      <c r="V8" s="9">
        <f>1594365/1000</f>
        <v>1594.365</v>
      </c>
      <c r="W8" s="9">
        <v>0</v>
      </c>
      <c r="X8" s="9">
        <f>295591/1000</f>
        <v>295.591</v>
      </c>
      <c r="Y8" s="9">
        <v>0</v>
      </c>
      <c r="Z8" s="9">
        <v>0</v>
      </c>
      <c r="AA8" s="9">
        <v>2045</v>
      </c>
      <c r="AB8" s="9">
        <f>SUM(T8:AA8)</f>
        <v>4314.22981</v>
      </c>
    </row>
    <row r="9" spans="5:15" ht="12.75">
      <c r="E9" s="89" t="s">
        <v>119</v>
      </c>
      <c r="F9" s="90"/>
      <c r="G9" s="93" t="s">
        <v>120</v>
      </c>
      <c r="H9" s="121"/>
      <c r="I9" s="97" t="str">
        <f>E9</f>
        <v>31/7/2000</v>
      </c>
      <c r="J9" s="120"/>
      <c r="K9" s="96" t="str">
        <f>+G9</f>
        <v>31/7/1999</v>
      </c>
      <c r="L9" s="95"/>
      <c r="M9" s="5"/>
      <c r="N9" s="68"/>
      <c r="O9" s="5"/>
    </row>
    <row r="10" spans="5:28" ht="12.75">
      <c r="E10" s="91" t="s">
        <v>12</v>
      </c>
      <c r="F10" s="92"/>
      <c r="G10" s="91" t="s">
        <v>12</v>
      </c>
      <c r="H10" s="75"/>
      <c r="I10" s="92" t="s">
        <v>12</v>
      </c>
      <c r="J10" s="94"/>
      <c r="K10" s="109" t="s">
        <v>12</v>
      </c>
      <c r="L10" s="91"/>
      <c r="N10" s="55"/>
      <c r="Q10" s="2" t="s">
        <v>13</v>
      </c>
      <c r="T10" s="11">
        <f>170/1000</f>
        <v>0.17</v>
      </c>
      <c r="U10" s="11">
        <v>0</v>
      </c>
      <c r="V10" s="11">
        <v>0</v>
      </c>
      <c r="W10" s="11">
        <v>423.6</v>
      </c>
      <c r="X10" s="11">
        <f>(49627+205628)/1000</f>
        <v>255.255</v>
      </c>
      <c r="Y10" s="11">
        <v>0</v>
      </c>
      <c r="Z10" s="11">
        <v>1</v>
      </c>
      <c r="AA10" s="11">
        <v>1002</v>
      </c>
      <c r="AB10" s="11">
        <f>SUM(T10:AA10)</f>
        <v>1682.025</v>
      </c>
    </row>
    <row r="11" spans="6:14" ht="12.75">
      <c r="F11" s="77"/>
      <c r="N11" s="56"/>
    </row>
    <row r="12" spans="1:17" ht="12.75">
      <c r="A12" s="12" t="s">
        <v>14</v>
      </c>
      <c r="B12" s="4" t="s">
        <v>15</v>
      </c>
      <c r="C12" s="2" t="s">
        <v>16</v>
      </c>
      <c r="E12" s="78">
        <f>I12-N12</f>
        <v>32630</v>
      </c>
      <c r="F12" s="78"/>
      <c r="G12" s="22">
        <v>37464</v>
      </c>
      <c r="H12" s="45"/>
      <c r="I12" s="98">
        <v>60486</v>
      </c>
      <c r="K12" s="110">
        <v>59099</v>
      </c>
      <c r="L12" s="15"/>
      <c r="M12" s="14"/>
      <c r="N12" s="57">
        <v>27856</v>
      </c>
      <c r="O12" s="14"/>
      <c r="Q12" s="2" t="s">
        <v>17</v>
      </c>
    </row>
    <row r="13" spans="1:15" ht="12.75">
      <c r="A13" s="12"/>
      <c r="B13" s="4"/>
      <c r="E13" s="78"/>
      <c r="F13" s="78"/>
      <c r="G13" s="27"/>
      <c r="H13" s="27"/>
      <c r="I13" s="99"/>
      <c r="K13" s="111"/>
      <c r="L13" s="15"/>
      <c r="M13" s="14"/>
      <c r="N13" s="69"/>
      <c r="O13" s="14"/>
    </row>
    <row r="14" spans="1:15" ht="12.75">
      <c r="A14" s="12"/>
      <c r="B14" s="4" t="s">
        <v>18</v>
      </c>
      <c r="C14" s="2" t="s">
        <v>19</v>
      </c>
      <c r="E14" s="78">
        <f>I14-N14</f>
        <v>6</v>
      </c>
      <c r="F14" s="78"/>
      <c r="G14" s="48">
        <v>6</v>
      </c>
      <c r="H14" s="45"/>
      <c r="I14" s="98">
        <v>18</v>
      </c>
      <c r="K14" s="110">
        <v>43</v>
      </c>
      <c r="L14" s="15"/>
      <c r="M14" s="14"/>
      <c r="N14" s="57">
        <v>12</v>
      </c>
      <c r="O14" s="14"/>
    </row>
    <row r="15" spans="1:15" ht="12.75">
      <c r="A15" s="12"/>
      <c r="B15" s="4"/>
      <c r="E15" s="78"/>
      <c r="F15" s="78"/>
      <c r="G15" s="41"/>
      <c r="H15" s="27"/>
      <c r="I15" s="99"/>
      <c r="K15" s="110"/>
      <c r="L15" s="15"/>
      <c r="M15" s="14"/>
      <c r="N15" s="70"/>
      <c r="O15" s="14"/>
    </row>
    <row r="16" spans="1:15" ht="12.75">
      <c r="A16" s="12"/>
      <c r="B16" s="16" t="s">
        <v>20</v>
      </c>
      <c r="C16" s="2" t="s">
        <v>21</v>
      </c>
      <c r="E16" s="78">
        <f>I16-N16</f>
        <v>268</v>
      </c>
      <c r="F16" s="78"/>
      <c r="G16" s="22">
        <v>268</v>
      </c>
      <c r="H16" s="45"/>
      <c r="I16" s="98">
        <v>645</v>
      </c>
      <c r="K16" s="110">
        <v>624</v>
      </c>
      <c r="L16" s="15"/>
      <c r="M16" s="14"/>
      <c r="N16" s="57">
        <v>377</v>
      </c>
      <c r="O16" s="14"/>
    </row>
    <row r="17" spans="1:15" ht="13.5" thickBot="1">
      <c r="A17" s="12"/>
      <c r="B17" s="16"/>
      <c r="C17" s="2" t="s">
        <v>22</v>
      </c>
      <c r="E17" s="79"/>
      <c r="F17" s="79"/>
      <c r="G17" s="43"/>
      <c r="H17" s="42"/>
      <c r="I17" s="100"/>
      <c r="J17" s="100"/>
      <c r="K17" s="112"/>
      <c r="L17" s="13"/>
      <c r="M17" s="14"/>
      <c r="N17" s="58"/>
      <c r="O17" s="14"/>
    </row>
    <row r="18" spans="2:15" ht="13.5" thickTop="1">
      <c r="B18" s="4"/>
      <c r="E18" s="80"/>
      <c r="F18" s="80"/>
      <c r="G18" s="41"/>
      <c r="H18" s="19"/>
      <c r="K18" s="110"/>
      <c r="M18" s="14"/>
      <c r="N18" s="59"/>
      <c r="O18" s="14"/>
    </row>
    <row r="19" spans="1:17" ht="12.75">
      <c r="A19" s="12" t="s">
        <v>23</v>
      </c>
      <c r="B19" s="4" t="s">
        <v>15</v>
      </c>
      <c r="C19" s="2" t="s">
        <v>24</v>
      </c>
      <c r="E19" s="78">
        <f>I19-N19</f>
        <v>4751</v>
      </c>
      <c r="F19" s="78"/>
      <c r="G19" s="37">
        <v>3400</v>
      </c>
      <c r="H19" s="46"/>
      <c r="I19" s="101">
        <f>I32-I26-I28-I30</f>
        <v>9588</v>
      </c>
      <c r="K19" s="113">
        <v>5031</v>
      </c>
      <c r="L19" s="17"/>
      <c r="M19" s="14"/>
      <c r="N19" s="62">
        <v>4837</v>
      </c>
      <c r="O19" s="14"/>
      <c r="Q19" s="7">
        <v>36069</v>
      </c>
    </row>
    <row r="20" spans="2:28" ht="12.75">
      <c r="B20" s="4"/>
      <c r="C20" s="2" t="s">
        <v>25</v>
      </c>
      <c r="E20" s="80"/>
      <c r="F20" s="80"/>
      <c r="G20" s="41"/>
      <c r="H20" s="19"/>
      <c r="K20" s="110"/>
      <c r="M20" s="14"/>
      <c r="N20" s="59"/>
      <c r="O20" s="14"/>
      <c r="Q20" s="2" t="s">
        <v>11</v>
      </c>
      <c r="T20" s="11">
        <f>22857.23/1000</f>
        <v>22.85723</v>
      </c>
      <c r="U20" s="11">
        <f>446091/1000</f>
        <v>446.091</v>
      </c>
      <c r="V20" s="11">
        <f>+(3354788+1528965)/1000</f>
        <v>4883.753</v>
      </c>
      <c r="W20" s="11">
        <v>0</v>
      </c>
      <c r="X20" s="11">
        <f>904557/1000</f>
        <v>904.557</v>
      </c>
      <c r="Y20" s="11">
        <v>0</v>
      </c>
      <c r="Z20" s="11">
        <f>229.5/1000</f>
        <v>0.2295</v>
      </c>
      <c r="AA20" s="11">
        <v>6627</v>
      </c>
      <c r="AB20" s="11">
        <f>SUM(T20:AA20)</f>
        <v>12884.48773</v>
      </c>
    </row>
    <row r="21" spans="2:28" ht="12.75">
      <c r="B21" s="4"/>
      <c r="C21" s="2" t="s">
        <v>26</v>
      </c>
      <c r="E21" s="80"/>
      <c r="F21" s="80"/>
      <c r="G21" s="41"/>
      <c r="H21" s="19"/>
      <c r="K21" s="110"/>
      <c r="M21" s="14"/>
      <c r="N21" s="59"/>
      <c r="O21" s="14"/>
      <c r="T21" s="11"/>
      <c r="U21" s="11"/>
      <c r="V21" s="11"/>
      <c r="W21" s="11"/>
      <c r="X21" s="11"/>
      <c r="Y21" s="11"/>
      <c r="Z21" s="11"/>
      <c r="AA21" s="11"/>
      <c r="AB21" s="11"/>
    </row>
    <row r="22" spans="2:28" ht="12.75">
      <c r="B22" s="4"/>
      <c r="C22" s="2" t="s">
        <v>27</v>
      </c>
      <c r="E22" s="81"/>
      <c r="F22" s="81"/>
      <c r="G22" s="41"/>
      <c r="H22" s="44"/>
      <c r="I22" s="102"/>
      <c r="K22" s="110"/>
      <c r="L22" s="15"/>
      <c r="M22" s="17"/>
      <c r="N22" s="60"/>
      <c r="O22" s="17"/>
      <c r="Q22" s="2" t="s">
        <v>13</v>
      </c>
      <c r="T22" s="11">
        <f>849/1000</f>
        <v>0.849</v>
      </c>
      <c r="U22" s="11">
        <v>0</v>
      </c>
      <c r="V22" s="11">
        <v>0</v>
      </c>
      <c r="W22" s="11">
        <v>1268.7</v>
      </c>
      <c r="X22" s="11">
        <f>+(618917+52382+108389)/1000</f>
        <v>779.688</v>
      </c>
      <c r="Y22" s="11">
        <v>0</v>
      </c>
      <c r="Z22" s="11">
        <v>0</v>
      </c>
      <c r="AA22" s="11">
        <v>3007</v>
      </c>
      <c r="AB22" s="11">
        <f>SUM(T22:AA22)</f>
        <v>5056.237</v>
      </c>
    </row>
    <row r="23" spans="2:28" ht="12.75">
      <c r="B23" s="4"/>
      <c r="C23" s="2" t="s">
        <v>28</v>
      </c>
      <c r="E23" s="81"/>
      <c r="F23" s="81"/>
      <c r="G23" s="41"/>
      <c r="H23" s="44"/>
      <c r="I23" s="102"/>
      <c r="K23" s="110"/>
      <c r="L23" s="15"/>
      <c r="M23" s="17"/>
      <c r="N23" s="60"/>
      <c r="O23" s="17"/>
      <c r="T23" s="11"/>
      <c r="U23" s="11"/>
      <c r="V23" s="11"/>
      <c r="W23" s="11"/>
      <c r="X23" s="11"/>
      <c r="Y23" s="11"/>
      <c r="Z23" s="11"/>
      <c r="AA23" s="11"/>
      <c r="AB23" s="11"/>
    </row>
    <row r="24" spans="2:28" ht="12.75">
      <c r="B24" s="4"/>
      <c r="C24" s="2" t="s">
        <v>29</v>
      </c>
      <c r="E24" s="81"/>
      <c r="F24" s="81"/>
      <c r="G24" s="41"/>
      <c r="H24" s="44"/>
      <c r="I24" s="102"/>
      <c r="K24" s="110"/>
      <c r="L24" s="15"/>
      <c r="M24" s="21"/>
      <c r="N24" s="60"/>
      <c r="O24" s="21"/>
      <c r="T24" s="11"/>
      <c r="U24" s="11"/>
      <c r="V24" s="11"/>
      <c r="W24" s="11"/>
      <c r="X24" s="11"/>
      <c r="Y24" s="11"/>
      <c r="Z24" s="11"/>
      <c r="AA24" s="11"/>
      <c r="AB24" s="11"/>
    </row>
    <row r="25" spans="2:15" ht="12.75">
      <c r="B25" s="4"/>
      <c r="E25" s="80"/>
      <c r="F25" s="80"/>
      <c r="G25" s="41"/>
      <c r="H25" s="19"/>
      <c r="K25" s="110"/>
      <c r="L25" s="15"/>
      <c r="M25" s="15"/>
      <c r="N25" s="59"/>
      <c r="O25" s="15"/>
    </row>
    <row r="26" spans="2:17" ht="12.75">
      <c r="B26" s="4" t="s">
        <v>18</v>
      </c>
      <c r="C26" s="2" t="s">
        <v>11</v>
      </c>
      <c r="E26" s="78">
        <f>I26-N26</f>
        <v>-4472</v>
      </c>
      <c r="F26" s="78"/>
      <c r="G26" s="22">
        <v>-3088</v>
      </c>
      <c r="H26" s="46"/>
      <c r="I26" s="101">
        <f>-7895-69</f>
        <v>-7964</v>
      </c>
      <c r="K26" s="110">
        <v>-6379</v>
      </c>
      <c r="L26" s="17"/>
      <c r="M26" s="15"/>
      <c r="N26" s="71">
        <v>-3492</v>
      </c>
      <c r="O26" s="15"/>
      <c r="Q26" s="2" t="s">
        <v>17</v>
      </c>
    </row>
    <row r="27" spans="2:15" ht="12.75">
      <c r="B27" s="4"/>
      <c r="E27" s="78"/>
      <c r="F27" s="78"/>
      <c r="G27" s="22"/>
      <c r="H27" s="4"/>
      <c r="K27" s="110"/>
      <c r="M27" s="15"/>
      <c r="N27" s="61"/>
      <c r="O27" s="15"/>
    </row>
    <row r="28" spans="2:15" ht="12.75">
      <c r="B28" s="16" t="s">
        <v>20</v>
      </c>
      <c r="C28" s="2" t="s">
        <v>13</v>
      </c>
      <c r="E28" s="78">
        <f>I28-N28</f>
        <v>-1350</v>
      </c>
      <c r="F28" s="78"/>
      <c r="G28" s="22">
        <v>-1386</v>
      </c>
      <c r="H28" s="46"/>
      <c r="I28" s="101">
        <v>-2690</v>
      </c>
      <c r="K28" s="110">
        <v>-2773</v>
      </c>
      <c r="L28" s="17"/>
      <c r="M28" s="15"/>
      <c r="N28" s="71">
        <v>-1340</v>
      </c>
      <c r="O28" s="15"/>
    </row>
    <row r="29" spans="2:15" ht="12.75">
      <c r="B29" s="4"/>
      <c r="E29" s="82"/>
      <c r="F29" s="82"/>
      <c r="G29" s="22"/>
      <c r="H29" s="4"/>
      <c r="K29" s="110"/>
      <c r="M29" s="15"/>
      <c r="N29" s="61"/>
      <c r="O29" s="15"/>
    </row>
    <row r="30" spans="2:15" ht="12.75">
      <c r="B30" s="4" t="s">
        <v>30</v>
      </c>
      <c r="C30" s="2" t="s">
        <v>17</v>
      </c>
      <c r="E30" s="78">
        <f>I30-N30</f>
        <v>-2311</v>
      </c>
      <c r="F30" s="78"/>
      <c r="G30" s="22">
        <v>0</v>
      </c>
      <c r="H30" s="46"/>
      <c r="I30" s="101">
        <v>-2311</v>
      </c>
      <c r="K30" s="110">
        <v>0</v>
      </c>
      <c r="L30" s="17"/>
      <c r="M30" s="15"/>
      <c r="N30" s="64">
        <v>0</v>
      </c>
      <c r="O30" s="15"/>
    </row>
    <row r="31" spans="2:15" ht="12.75">
      <c r="B31" s="4"/>
      <c r="E31" s="83"/>
      <c r="F31" s="83"/>
      <c r="G31" s="23"/>
      <c r="H31" s="5"/>
      <c r="I31" s="103"/>
      <c r="J31" s="103"/>
      <c r="K31" s="114"/>
      <c r="L31" s="6"/>
      <c r="M31" s="15"/>
      <c r="N31" s="63"/>
      <c r="O31" s="15"/>
    </row>
    <row r="32" spans="2:15" ht="12.75">
      <c r="B32" s="4" t="s">
        <v>31</v>
      </c>
      <c r="C32" s="2" t="s">
        <v>32</v>
      </c>
      <c r="E32" s="78">
        <f>I32-N32</f>
        <v>-3382</v>
      </c>
      <c r="F32" s="78"/>
      <c r="G32" s="37">
        <f>SUM(G19:G31)</f>
        <v>-1074</v>
      </c>
      <c r="H32" s="46"/>
      <c r="I32" s="101">
        <f>I42-I39</f>
        <v>-3377</v>
      </c>
      <c r="K32" s="110">
        <f>SUM(K19:K31)</f>
        <v>-4121</v>
      </c>
      <c r="L32" s="17"/>
      <c r="M32" s="15"/>
      <c r="N32" s="62">
        <f>N19+N28+N26</f>
        <v>5</v>
      </c>
      <c r="O32" s="15"/>
    </row>
    <row r="33" spans="2:15" ht="12.75">
      <c r="B33" s="4"/>
      <c r="C33" s="2" t="s">
        <v>25</v>
      </c>
      <c r="E33" s="76"/>
      <c r="F33" s="76"/>
      <c r="G33" s="22"/>
      <c r="H33" s="4"/>
      <c r="K33" s="110"/>
      <c r="M33" s="15"/>
      <c r="N33" s="54"/>
      <c r="O33" s="15"/>
    </row>
    <row r="34" spans="2:15" ht="12.75">
      <c r="B34" s="4"/>
      <c r="C34" s="2" t="s">
        <v>33</v>
      </c>
      <c r="E34" s="76"/>
      <c r="F34" s="76"/>
      <c r="G34" s="22"/>
      <c r="H34" s="4"/>
      <c r="K34" s="110"/>
      <c r="M34" s="15"/>
      <c r="N34" s="54"/>
      <c r="O34" s="15"/>
    </row>
    <row r="35" spans="2:15" ht="12.75">
      <c r="B35" s="4"/>
      <c r="C35" s="2" t="s">
        <v>34</v>
      </c>
      <c r="E35" s="84"/>
      <c r="F35" s="84"/>
      <c r="G35" s="22"/>
      <c r="H35" s="37"/>
      <c r="I35" s="102"/>
      <c r="K35" s="110"/>
      <c r="L35" s="17"/>
      <c r="M35" s="21"/>
      <c r="N35" s="64"/>
      <c r="O35" s="21"/>
    </row>
    <row r="36" spans="2:15" ht="12.75">
      <c r="B36" s="4"/>
      <c r="C36" s="2" t="s">
        <v>35</v>
      </c>
      <c r="E36" s="84"/>
      <c r="F36" s="84"/>
      <c r="G36" s="22"/>
      <c r="H36" s="37"/>
      <c r="I36" s="102"/>
      <c r="K36" s="110"/>
      <c r="L36" s="17"/>
      <c r="M36" s="21"/>
      <c r="N36" s="64"/>
      <c r="O36" s="21"/>
    </row>
    <row r="37" spans="2:15" ht="12.75">
      <c r="B37" s="4"/>
      <c r="C37" s="2" t="s">
        <v>36</v>
      </c>
      <c r="E37" s="76"/>
      <c r="F37" s="76"/>
      <c r="G37" s="4"/>
      <c r="H37" s="4"/>
      <c r="M37" s="21"/>
      <c r="N37" s="54"/>
      <c r="O37" s="21"/>
    </row>
    <row r="38" spans="2:15" ht="12.75">
      <c r="B38" s="4"/>
      <c r="E38" s="76"/>
      <c r="F38" s="76"/>
      <c r="G38" s="22"/>
      <c r="H38" s="4"/>
      <c r="K38" s="110"/>
      <c r="M38" s="15"/>
      <c r="N38" s="54"/>
      <c r="O38" s="15"/>
    </row>
    <row r="39" spans="2:15" ht="12.75">
      <c r="B39" s="4" t="s">
        <v>37</v>
      </c>
      <c r="C39" s="2" t="s">
        <v>38</v>
      </c>
      <c r="E39" s="78">
        <f>I39-N39</f>
        <v>63</v>
      </c>
      <c r="F39" s="78"/>
      <c r="G39" s="22">
        <v>48</v>
      </c>
      <c r="H39" s="47"/>
      <c r="I39" s="104">
        <v>81</v>
      </c>
      <c r="K39" s="110">
        <v>65</v>
      </c>
      <c r="L39" s="14"/>
      <c r="M39" s="15"/>
      <c r="N39" s="62">
        <v>18</v>
      </c>
      <c r="O39" s="15"/>
    </row>
    <row r="40" spans="2:15" ht="12.75">
      <c r="B40" s="4"/>
      <c r="C40" s="2" t="s">
        <v>39</v>
      </c>
      <c r="E40" s="76"/>
      <c r="F40" s="76"/>
      <c r="G40" s="22"/>
      <c r="H40" s="37"/>
      <c r="I40" s="102"/>
      <c r="K40" s="110"/>
      <c r="L40" s="14"/>
      <c r="M40" s="15"/>
      <c r="N40" s="54"/>
      <c r="O40" s="15"/>
    </row>
    <row r="41" spans="2:15" ht="12.75">
      <c r="B41" s="4"/>
      <c r="E41" s="83"/>
      <c r="F41" s="83"/>
      <c r="G41" s="23"/>
      <c r="H41" s="5"/>
      <c r="I41" s="103"/>
      <c r="J41" s="103"/>
      <c r="K41" s="114"/>
      <c r="L41" s="6"/>
      <c r="M41" s="15"/>
      <c r="N41" s="63"/>
      <c r="O41" s="15"/>
    </row>
    <row r="42" spans="2:15" ht="12.75">
      <c r="B42" s="4" t="s">
        <v>40</v>
      </c>
      <c r="C42" s="2" t="s">
        <v>41</v>
      </c>
      <c r="E42" s="78">
        <f>I42-N42</f>
        <v>-3319</v>
      </c>
      <c r="F42" s="78"/>
      <c r="G42" s="37">
        <f>SUM(G32:G41)</f>
        <v>-1026</v>
      </c>
      <c r="H42" s="46"/>
      <c r="I42" s="101">
        <f>-985-2311</f>
        <v>-3296</v>
      </c>
      <c r="K42" s="110">
        <f>SUM(K32:K41)</f>
        <v>-4056</v>
      </c>
      <c r="L42" s="17"/>
      <c r="M42" s="15"/>
      <c r="N42" s="62">
        <f>N39+N32</f>
        <v>23</v>
      </c>
      <c r="O42" s="15"/>
    </row>
    <row r="43" spans="2:15" ht="12.75">
      <c r="B43" s="4"/>
      <c r="C43" s="2" t="s">
        <v>28</v>
      </c>
      <c r="E43" s="84"/>
      <c r="F43" s="84"/>
      <c r="G43" s="22"/>
      <c r="H43" s="37"/>
      <c r="I43" s="102"/>
      <c r="K43" s="110"/>
      <c r="L43" s="17"/>
      <c r="M43" s="21"/>
      <c r="N43" s="64"/>
      <c r="O43" s="21"/>
    </row>
    <row r="44" spans="2:15" ht="12.75">
      <c r="B44" s="4"/>
      <c r="C44" s="2" t="s">
        <v>29</v>
      </c>
      <c r="E44" s="76"/>
      <c r="F44" s="76"/>
      <c r="G44" s="4"/>
      <c r="H44" s="4"/>
      <c r="M44" s="15"/>
      <c r="N44" s="54"/>
      <c r="O44" s="15"/>
    </row>
    <row r="45" spans="2:15" ht="12.75">
      <c r="B45" s="4"/>
      <c r="E45" s="76"/>
      <c r="F45" s="76"/>
      <c r="G45" s="22"/>
      <c r="H45" s="4"/>
      <c r="K45" s="110"/>
      <c r="M45" s="15"/>
      <c r="N45" s="54"/>
      <c r="O45" s="15"/>
    </row>
    <row r="46" spans="2:15" ht="12.75">
      <c r="B46" s="4" t="s">
        <v>42</v>
      </c>
      <c r="C46" s="2" t="s">
        <v>43</v>
      </c>
      <c r="E46" s="78">
        <f>I46-N46</f>
        <v>1099</v>
      </c>
      <c r="F46" s="78"/>
      <c r="G46" s="22">
        <v>-303</v>
      </c>
      <c r="H46" s="46"/>
      <c r="I46" s="101">
        <v>1098</v>
      </c>
      <c r="K46" s="110">
        <v>-531</v>
      </c>
      <c r="L46" s="17"/>
      <c r="M46" s="15"/>
      <c r="N46" s="62">
        <v>-1</v>
      </c>
      <c r="O46" s="15"/>
    </row>
    <row r="47" spans="2:15" ht="12.75">
      <c r="B47" s="4"/>
      <c r="C47" s="4"/>
      <c r="E47" s="83"/>
      <c r="F47" s="83"/>
      <c r="G47" s="23"/>
      <c r="H47" s="5"/>
      <c r="I47" s="103"/>
      <c r="J47" s="103"/>
      <c r="K47" s="114"/>
      <c r="L47" s="6"/>
      <c r="M47" s="15"/>
      <c r="N47" s="63"/>
      <c r="O47" s="15"/>
    </row>
    <row r="48" spans="2:15" ht="12.75">
      <c r="B48" s="4" t="s">
        <v>44</v>
      </c>
      <c r="C48" s="4" t="s">
        <v>44</v>
      </c>
      <c r="D48" s="2" t="s">
        <v>45</v>
      </c>
      <c r="E48" s="78">
        <f>I48-N48</f>
        <v>-2220</v>
      </c>
      <c r="F48" s="78"/>
      <c r="G48" s="37">
        <f>SUM(G42:G47)</f>
        <v>-1329</v>
      </c>
      <c r="H48" s="46"/>
      <c r="I48" s="101">
        <f>I42+I46</f>
        <v>-2198</v>
      </c>
      <c r="K48" s="110">
        <f>SUM(K42:K47)</f>
        <v>-4587</v>
      </c>
      <c r="L48" s="17"/>
      <c r="M48" s="21"/>
      <c r="N48" s="62">
        <f>N42+N46</f>
        <v>22</v>
      </c>
      <c r="O48" s="21"/>
    </row>
    <row r="49" spans="2:15" ht="12.75">
      <c r="B49" s="4"/>
      <c r="C49" s="4"/>
      <c r="D49" s="2" t="s">
        <v>46</v>
      </c>
      <c r="E49" s="76"/>
      <c r="F49" s="76"/>
      <c r="G49" s="4"/>
      <c r="H49" s="4"/>
      <c r="L49" s="17"/>
      <c r="M49" s="21"/>
      <c r="N49" s="54"/>
      <c r="O49" s="21"/>
    </row>
    <row r="50" spans="2:15" ht="12.75">
      <c r="B50" s="4"/>
      <c r="C50" s="4"/>
      <c r="E50" s="84"/>
      <c r="F50" s="84"/>
      <c r="G50" s="22"/>
      <c r="H50" s="37"/>
      <c r="I50" s="102"/>
      <c r="K50" s="110"/>
      <c r="L50" s="17"/>
      <c r="M50" s="21"/>
      <c r="N50" s="64"/>
      <c r="O50" s="21"/>
    </row>
    <row r="51" spans="2:15" ht="12.75">
      <c r="B51" s="4"/>
      <c r="C51" s="4" t="s">
        <v>47</v>
      </c>
      <c r="D51" s="18" t="s">
        <v>76</v>
      </c>
      <c r="E51" s="78">
        <f>I51-N51</f>
        <v>-25</v>
      </c>
      <c r="F51" s="78"/>
      <c r="G51" s="22">
        <v>-190</v>
      </c>
      <c r="H51" s="46"/>
      <c r="I51" s="101">
        <v>-17</v>
      </c>
      <c r="K51" s="110">
        <v>-124</v>
      </c>
      <c r="L51" s="17"/>
      <c r="M51" s="15"/>
      <c r="N51" s="62">
        <v>8</v>
      </c>
      <c r="O51" s="15"/>
    </row>
    <row r="52" spans="2:15" ht="12.75">
      <c r="B52" s="4"/>
      <c r="C52" s="4"/>
      <c r="E52" s="83"/>
      <c r="F52" s="83"/>
      <c r="G52" s="23"/>
      <c r="H52" s="5"/>
      <c r="I52" s="103"/>
      <c r="J52" s="103"/>
      <c r="K52" s="114"/>
      <c r="M52" s="15"/>
      <c r="N52" s="63"/>
      <c r="O52" s="15"/>
    </row>
    <row r="53" spans="2:15" ht="15" customHeight="1">
      <c r="B53" s="4" t="s">
        <v>48</v>
      </c>
      <c r="C53" s="19" t="s">
        <v>49</v>
      </c>
      <c r="D53" s="1"/>
      <c r="E53" s="78">
        <f>I53-N53</f>
        <v>-2245</v>
      </c>
      <c r="F53" s="78"/>
      <c r="G53" s="38">
        <f>SUM(G48:G52)</f>
        <v>-1519</v>
      </c>
      <c r="H53" s="52"/>
      <c r="I53" s="105">
        <f>I48+I51</f>
        <v>-2215</v>
      </c>
      <c r="K53" s="115">
        <f>SUM(K48:K52)</f>
        <v>-4711</v>
      </c>
      <c r="L53" s="21"/>
      <c r="M53" s="20"/>
      <c r="N53" s="72">
        <f>N48+N51</f>
        <v>30</v>
      </c>
      <c r="O53" s="20"/>
    </row>
    <row r="54" spans="2:15" ht="15" customHeight="1">
      <c r="B54" s="4"/>
      <c r="C54" s="19" t="s">
        <v>74</v>
      </c>
      <c r="D54" s="1"/>
      <c r="E54" s="76"/>
      <c r="F54" s="76"/>
      <c r="G54" s="4"/>
      <c r="H54" s="4"/>
      <c r="L54" s="20"/>
      <c r="M54" s="20"/>
      <c r="N54" s="54"/>
      <c r="O54" s="20"/>
    </row>
    <row r="55" spans="2:15" ht="15" customHeight="1">
      <c r="B55" s="4"/>
      <c r="C55" s="19"/>
      <c r="D55" s="1"/>
      <c r="E55" s="85"/>
      <c r="F55" s="85"/>
      <c r="G55" s="39"/>
      <c r="H55" s="39"/>
      <c r="I55" s="106"/>
      <c r="K55" s="116"/>
      <c r="L55" s="20"/>
      <c r="M55" s="20"/>
      <c r="N55" s="65"/>
      <c r="O55" s="20"/>
    </row>
    <row r="56" spans="2:15" ht="12.75">
      <c r="B56" s="4" t="s">
        <v>101</v>
      </c>
      <c r="C56" s="4" t="s">
        <v>44</v>
      </c>
      <c r="D56" s="2" t="s">
        <v>103</v>
      </c>
      <c r="E56" s="78">
        <f>I56-N56</f>
        <v>0</v>
      </c>
      <c r="F56" s="78"/>
      <c r="G56" s="110">
        <v>0</v>
      </c>
      <c r="H56" s="51"/>
      <c r="I56" s="110">
        <v>0</v>
      </c>
      <c r="K56" s="110">
        <v>0</v>
      </c>
      <c r="L56" s="11"/>
      <c r="M56" s="8"/>
      <c r="N56" s="67">
        <v>0</v>
      </c>
      <c r="O56" s="8"/>
    </row>
    <row r="57" spans="2:15" ht="12.75">
      <c r="B57" s="4"/>
      <c r="C57" s="4" t="s">
        <v>47</v>
      </c>
      <c r="D57" s="18" t="s">
        <v>76</v>
      </c>
      <c r="E57" s="78">
        <f>I57-N57</f>
        <v>0</v>
      </c>
      <c r="F57" s="78"/>
      <c r="G57" s="110">
        <v>0</v>
      </c>
      <c r="H57" s="50"/>
      <c r="I57" s="110">
        <v>0</v>
      </c>
      <c r="K57" s="110">
        <v>0</v>
      </c>
      <c r="L57" s="9"/>
      <c r="M57" s="8"/>
      <c r="N57" s="73">
        <v>0</v>
      </c>
      <c r="O57" s="8"/>
    </row>
    <row r="58" spans="2:15" ht="12.75">
      <c r="B58" s="4"/>
      <c r="C58" s="4" t="s">
        <v>102</v>
      </c>
      <c r="D58" s="2" t="s">
        <v>104</v>
      </c>
      <c r="E58" s="78">
        <f>I58-N58</f>
        <v>0</v>
      </c>
      <c r="F58" s="78"/>
      <c r="G58" s="110">
        <v>0</v>
      </c>
      <c r="H58" s="49"/>
      <c r="I58" s="110">
        <v>0</v>
      </c>
      <c r="K58" s="110">
        <v>0</v>
      </c>
      <c r="L58" s="32"/>
      <c r="M58" s="8"/>
      <c r="N58" s="74">
        <v>0</v>
      </c>
      <c r="O58" s="8"/>
    </row>
    <row r="59" spans="2:15" ht="12.75">
      <c r="B59" s="4"/>
      <c r="C59" s="4"/>
      <c r="D59" s="2" t="s">
        <v>105</v>
      </c>
      <c r="E59" s="76"/>
      <c r="F59" s="76"/>
      <c r="G59" s="4"/>
      <c r="H59" s="4"/>
      <c r="M59" s="8"/>
      <c r="N59" s="54"/>
      <c r="O59" s="8"/>
    </row>
    <row r="60" spans="2:15" ht="12.75">
      <c r="B60" s="4"/>
      <c r="C60" s="4"/>
      <c r="E60" s="83"/>
      <c r="F60" s="83"/>
      <c r="G60" s="5"/>
      <c r="H60" s="5"/>
      <c r="I60" s="103"/>
      <c r="J60" s="103"/>
      <c r="K60" s="117"/>
      <c r="L60" s="6"/>
      <c r="M60" s="8"/>
      <c r="N60" s="63"/>
      <c r="O60" s="8"/>
    </row>
    <row r="61" spans="2:15" ht="12.75">
      <c r="B61" s="4" t="s">
        <v>106</v>
      </c>
      <c r="C61" s="19" t="s">
        <v>107</v>
      </c>
      <c r="E61" s="84"/>
      <c r="F61" s="84"/>
      <c r="G61" s="22"/>
      <c r="H61" s="37"/>
      <c r="I61" s="102"/>
      <c r="J61" s="102"/>
      <c r="K61" s="110"/>
      <c r="M61" s="8"/>
      <c r="N61" s="64"/>
      <c r="O61" s="8"/>
    </row>
    <row r="62" spans="2:15" ht="12.75">
      <c r="B62" s="4"/>
      <c r="C62" s="19" t="s">
        <v>108</v>
      </c>
      <c r="E62" s="78">
        <f>I62-N62</f>
        <v>-2245</v>
      </c>
      <c r="F62" s="78"/>
      <c r="G62" s="37">
        <f>SUM(G53:G60)</f>
        <v>-1519</v>
      </c>
      <c r="H62" s="46"/>
      <c r="I62" s="119">
        <f>I53+I56-I57+I58</f>
        <v>-2215</v>
      </c>
      <c r="J62" s="119"/>
      <c r="K62" s="113">
        <f>SUM(K53:K60)</f>
        <v>-4711</v>
      </c>
      <c r="L62" s="17"/>
      <c r="M62" s="8"/>
      <c r="N62" s="62">
        <f>N53+N56-N57+N58</f>
        <v>30</v>
      </c>
      <c r="O62" s="8"/>
    </row>
    <row r="63" spans="2:14" ht="13.5" thickBot="1">
      <c r="B63" s="4"/>
      <c r="C63" s="19" t="s">
        <v>109</v>
      </c>
      <c r="E63" s="86"/>
      <c r="F63" s="86"/>
      <c r="G63" s="40"/>
      <c r="H63" s="40"/>
      <c r="I63" s="107"/>
      <c r="J63" s="107"/>
      <c r="K63" s="118"/>
      <c r="L63" s="33"/>
      <c r="N63" s="66"/>
    </row>
    <row r="64" spans="2:14" ht="13.5" thickTop="1">
      <c r="B64" s="4"/>
      <c r="C64" s="4"/>
      <c r="E64" s="76"/>
      <c r="F64" s="76"/>
      <c r="G64" s="4"/>
      <c r="H64" s="4"/>
      <c r="N64" s="54"/>
    </row>
    <row r="65" spans="2:14" ht="12.75">
      <c r="B65" s="4"/>
      <c r="C65" s="4"/>
      <c r="E65" s="76"/>
      <c r="F65" s="76"/>
      <c r="G65" s="4"/>
      <c r="H65" s="4"/>
      <c r="N65" s="54"/>
    </row>
    <row r="66" spans="2:14" ht="12.75">
      <c r="B66" s="4"/>
      <c r="C66" s="4"/>
      <c r="E66" s="76"/>
      <c r="F66" s="76"/>
      <c r="G66" s="4"/>
      <c r="H66" s="4"/>
      <c r="N66" s="54"/>
    </row>
    <row r="67" spans="2:14" ht="12.75">
      <c r="B67" s="4"/>
      <c r="C67" s="4"/>
      <c r="E67" s="76"/>
      <c r="F67" s="76"/>
      <c r="G67" s="4"/>
      <c r="H67" s="4"/>
      <c r="N67" s="54"/>
    </row>
    <row r="68" spans="2:14" ht="12.75">
      <c r="B68" s="16" t="s">
        <v>84</v>
      </c>
      <c r="C68" s="4" t="s">
        <v>15</v>
      </c>
      <c r="D68" s="2" t="s">
        <v>110</v>
      </c>
      <c r="E68" s="76"/>
      <c r="F68" s="76"/>
      <c r="G68" s="22"/>
      <c r="H68" s="4"/>
      <c r="K68" s="110"/>
      <c r="N68" s="54"/>
    </row>
    <row r="69" spans="2:14" ht="12.75">
      <c r="B69" s="4"/>
      <c r="C69" s="4"/>
      <c r="D69" s="2" t="s">
        <v>111</v>
      </c>
      <c r="E69" s="76"/>
      <c r="F69" s="76"/>
      <c r="G69" s="4"/>
      <c r="H69" s="4"/>
      <c r="N69" s="54"/>
    </row>
    <row r="70" spans="2:14" ht="12.75">
      <c r="B70" s="4"/>
      <c r="C70" s="4"/>
      <c r="D70" s="2" t="s">
        <v>112</v>
      </c>
      <c r="E70" s="76"/>
      <c r="F70" s="76"/>
      <c r="G70" s="4"/>
      <c r="H70" s="4"/>
      <c r="N70" s="54"/>
    </row>
    <row r="71" spans="2:14" ht="12.75">
      <c r="B71" s="4"/>
      <c r="C71" s="4"/>
      <c r="E71" s="76"/>
      <c r="F71" s="76"/>
      <c r="G71" s="4"/>
      <c r="H71" s="4"/>
      <c r="N71" s="54"/>
    </row>
    <row r="72" spans="2:14" ht="12.75">
      <c r="B72" s="4"/>
      <c r="C72" s="4"/>
      <c r="D72" s="2" t="s">
        <v>117</v>
      </c>
      <c r="E72" s="87">
        <f>E62/E78/1000*100</f>
        <v>-2.6599526066350707</v>
      </c>
      <c r="F72" s="87"/>
      <c r="G72" s="87">
        <f>G62/G78/1000*100</f>
        <v>-1.7997630331753551</v>
      </c>
      <c r="H72" s="51"/>
      <c r="I72" s="108">
        <f>I62/I78/1000*100</f>
        <v>-2.6244075829383884</v>
      </c>
      <c r="K72" s="108">
        <f>K62/K78/1000*100</f>
        <v>-5.581753554502369</v>
      </c>
      <c r="L72" s="11"/>
      <c r="N72" s="67">
        <f>N62/N78/1000*100</f>
        <v>0.03554502369668246</v>
      </c>
    </row>
    <row r="73" spans="2:14" ht="12.75">
      <c r="B73" s="4"/>
      <c r="C73" s="4"/>
      <c r="D73" s="2" t="s">
        <v>113</v>
      </c>
      <c r="E73" s="76"/>
      <c r="F73" s="76"/>
      <c r="G73" s="76"/>
      <c r="H73" s="4"/>
      <c r="K73" s="88"/>
      <c r="N73" s="54"/>
    </row>
    <row r="74" spans="2:14" ht="12.75">
      <c r="B74" s="4"/>
      <c r="C74" s="4"/>
      <c r="E74" s="76"/>
      <c r="F74" s="76"/>
      <c r="G74" s="76"/>
      <c r="H74" s="4"/>
      <c r="K74" s="88"/>
      <c r="N74" s="54"/>
    </row>
    <row r="75" spans="2:14" ht="12.75">
      <c r="B75" s="4"/>
      <c r="C75" s="4"/>
      <c r="D75" s="2" t="s">
        <v>118</v>
      </c>
      <c r="E75" s="87">
        <f>E62/E79/1000*100</f>
        <v>-2.218379446640316</v>
      </c>
      <c r="F75" s="87"/>
      <c r="G75" s="87">
        <f>G62/G79/1000*100</f>
        <v>-1.50098814229249</v>
      </c>
      <c r="H75" s="51"/>
      <c r="I75" s="108">
        <f>I62/I79/1000*100</f>
        <v>-2.1887351778656123</v>
      </c>
      <c r="K75" s="108">
        <f>K62/K79/1000*100</f>
        <v>-4.655138339920948</v>
      </c>
      <c r="L75" s="11"/>
      <c r="N75" s="67">
        <f>N62/N79/1000*100</f>
        <v>0.02964426877470356</v>
      </c>
    </row>
    <row r="76" spans="2:14" ht="12.75">
      <c r="B76" s="4"/>
      <c r="C76" s="4"/>
      <c r="D76" s="2" t="s">
        <v>113</v>
      </c>
      <c r="E76" s="76"/>
      <c r="F76" s="76"/>
      <c r="G76" s="4"/>
      <c r="H76" s="4"/>
      <c r="N76" s="54"/>
    </row>
    <row r="77" spans="2:14" ht="12.75">
      <c r="B77" s="4"/>
      <c r="C77" s="4"/>
      <c r="E77" s="76"/>
      <c r="F77" s="76"/>
      <c r="G77" s="4"/>
      <c r="H77" s="4"/>
      <c r="N77" s="54"/>
    </row>
    <row r="78" spans="2:14" ht="12.75">
      <c r="B78" s="4"/>
      <c r="C78" s="4"/>
      <c r="D78" s="2" t="s">
        <v>125</v>
      </c>
      <c r="E78" s="80">
        <v>84.4</v>
      </c>
      <c r="F78" s="80"/>
      <c r="G78" s="80">
        <v>84.4</v>
      </c>
      <c r="H78" s="19"/>
      <c r="I78" s="88">
        <v>84.4</v>
      </c>
      <c r="K78" s="80">
        <v>84.4</v>
      </c>
      <c r="N78" s="59">
        <v>84.4</v>
      </c>
    </row>
    <row r="79" spans="2:14" ht="12.75">
      <c r="B79" s="4"/>
      <c r="C79" s="4"/>
      <c r="D79" s="2" t="s">
        <v>126</v>
      </c>
      <c r="E79" s="80">
        <v>101.2</v>
      </c>
      <c r="F79" s="80"/>
      <c r="G79" s="80">
        <v>101.2</v>
      </c>
      <c r="H79" s="19"/>
      <c r="I79" s="88">
        <v>101.2</v>
      </c>
      <c r="K79" s="80">
        <v>101.2</v>
      </c>
      <c r="N79" s="59">
        <v>101.2</v>
      </c>
    </row>
    <row r="80" spans="2:14" ht="12.75">
      <c r="B80" s="4"/>
      <c r="C80" s="4"/>
      <c r="E80" s="80"/>
      <c r="F80" s="19"/>
      <c r="G80" s="19"/>
      <c r="H80" s="19"/>
      <c r="N80" s="19"/>
    </row>
    <row r="81" spans="5:14" ht="12.75">
      <c r="E81" s="80"/>
      <c r="F81" s="19"/>
      <c r="G81" s="19"/>
      <c r="H81" s="19"/>
      <c r="N81" s="19"/>
    </row>
    <row r="82" spans="5:14" ht="12.75">
      <c r="E82" s="80"/>
      <c r="F82" s="19"/>
      <c r="G82" s="19"/>
      <c r="H82" s="19"/>
      <c r="N82" s="19"/>
    </row>
    <row r="83" spans="5:14" ht="12.75">
      <c r="E83" s="80"/>
      <c r="F83" s="19"/>
      <c r="G83" s="19"/>
      <c r="H83" s="19"/>
      <c r="N83" s="19"/>
    </row>
    <row r="84" spans="5:14" ht="12.75">
      <c r="E84" s="80"/>
      <c r="F84" s="19"/>
      <c r="G84" s="19"/>
      <c r="H84" s="19"/>
      <c r="N84" s="19"/>
    </row>
    <row r="85" spans="5:14" ht="12.75">
      <c r="E85" s="80"/>
      <c r="F85" s="19"/>
      <c r="G85" s="19"/>
      <c r="H85" s="19"/>
      <c r="N85" s="19"/>
    </row>
    <row r="86" spans="5:14" ht="12.75">
      <c r="E86" s="80"/>
      <c r="F86" s="19"/>
      <c r="G86" s="19"/>
      <c r="H86" s="19"/>
      <c r="N86" s="19"/>
    </row>
    <row r="87" spans="5:14" ht="12.75">
      <c r="E87" s="80"/>
      <c r="F87" s="19"/>
      <c r="G87" s="19"/>
      <c r="H87" s="19"/>
      <c r="N87" s="19"/>
    </row>
    <row r="88" spans="5:14" ht="12.75">
      <c r="E88" s="80"/>
      <c r="F88" s="19"/>
      <c r="G88" s="19"/>
      <c r="H88" s="19"/>
      <c r="N88" s="19"/>
    </row>
    <row r="89" spans="5:14" ht="12.75">
      <c r="E89" s="80"/>
      <c r="F89" s="19"/>
      <c r="G89" s="19"/>
      <c r="H89" s="19"/>
      <c r="N89" s="19"/>
    </row>
  </sheetData>
  <printOptions horizontalCentered="1"/>
  <pageMargins left="0.3" right="0.3" top="1" bottom="0.5" header="0.5" footer="0.49"/>
  <pageSetup horizontalDpi="600" verticalDpi="600" orientation="portrait" paperSize="9" scale="80" r:id="rId1"/>
  <rowBreaks count="1" manualBreakCount="1">
    <brk id="64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428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3.00390625" style="2" customWidth="1"/>
    <col min="2" max="2" width="2.421875" style="2" customWidth="1"/>
    <col min="3" max="3" width="40.7109375" style="2" customWidth="1"/>
    <col min="4" max="4" width="15.7109375" style="2" customWidth="1"/>
    <col min="5" max="5" width="11.421875" style="2" customWidth="1"/>
    <col min="6" max="6" width="8.7109375" style="2" customWidth="1"/>
    <col min="7" max="7" width="13.140625" style="2" customWidth="1"/>
    <col min="8" max="9" width="12.28125" style="2" customWidth="1"/>
    <col min="10" max="10" width="10.7109375" style="2" customWidth="1"/>
    <col min="11" max="13" width="10.28125" style="2" customWidth="1"/>
    <col min="14" max="21" width="9.140625" style="2" customWidth="1"/>
    <col min="22" max="22" width="11.140625" style="2" customWidth="1"/>
    <col min="23" max="25" width="9.140625" style="2" customWidth="1"/>
    <col min="26" max="26" width="11.421875" style="2" customWidth="1"/>
    <col min="27" max="16384" width="9.140625" style="2" customWidth="1"/>
  </cols>
  <sheetData>
    <row r="1" ht="12.75">
      <c r="A1" s="1" t="s">
        <v>114</v>
      </c>
    </row>
    <row r="2" ht="12.75">
      <c r="A2" s="1" t="str">
        <f>+'P &amp; L'!A2</f>
        <v>QUARTERLY REPORT - FOR QUARTER ENDED 31 JULY 2000</v>
      </c>
    </row>
    <row r="3" ht="12.75">
      <c r="A3" s="1"/>
    </row>
    <row r="4" ht="13.5">
      <c r="A4" s="25" t="s">
        <v>116</v>
      </c>
    </row>
    <row r="5" spans="1:7" ht="13.5">
      <c r="A5" s="25"/>
      <c r="E5" s="4" t="s">
        <v>50</v>
      </c>
      <c r="F5" s="26"/>
      <c r="G5" s="4" t="s">
        <v>50</v>
      </c>
    </row>
    <row r="6" spans="5:7" ht="12.75">
      <c r="E6" s="4" t="s">
        <v>98</v>
      </c>
      <c r="F6" s="26"/>
      <c r="G6" s="4" t="s">
        <v>127</v>
      </c>
    </row>
    <row r="7" spans="5:26" ht="12.75">
      <c r="E7" s="4" t="s">
        <v>78</v>
      </c>
      <c r="F7" s="26"/>
      <c r="G7" s="4" t="s">
        <v>99</v>
      </c>
      <c r="H7" s="4"/>
      <c r="I7" s="4"/>
      <c r="R7" s="26"/>
      <c r="S7" s="26"/>
      <c r="T7" s="26"/>
      <c r="U7" s="26"/>
      <c r="V7" s="26"/>
      <c r="W7" s="26"/>
      <c r="X7" s="26"/>
      <c r="Y7" s="26"/>
      <c r="Z7" s="8"/>
    </row>
    <row r="8" spans="5:26" ht="12.75">
      <c r="E8" s="4" t="s">
        <v>79</v>
      </c>
      <c r="F8" s="26"/>
      <c r="G8" s="4" t="s">
        <v>100</v>
      </c>
      <c r="H8" s="26"/>
      <c r="I8" s="26"/>
      <c r="J8" s="8"/>
      <c r="K8" s="8"/>
      <c r="R8" s="26"/>
      <c r="S8" s="26"/>
      <c r="T8" s="26"/>
      <c r="U8" s="26"/>
      <c r="V8" s="26"/>
      <c r="W8" s="26"/>
      <c r="X8" s="26"/>
      <c r="Y8" s="26"/>
      <c r="Z8" s="8"/>
    </row>
    <row r="9" spans="5:26" ht="12.75">
      <c r="E9" s="24" t="str">
        <f>'P &amp; L'!I9</f>
        <v>31/7/2000</v>
      </c>
      <c r="F9" s="53"/>
      <c r="G9" s="36">
        <v>36556</v>
      </c>
      <c r="H9" s="26"/>
      <c r="I9" s="26"/>
      <c r="J9" s="26"/>
      <c r="K9" s="8"/>
      <c r="O9" s="7"/>
      <c r="R9" s="8"/>
      <c r="S9" s="8"/>
      <c r="T9" s="8"/>
      <c r="U9" s="8"/>
      <c r="V9" s="8"/>
      <c r="W9" s="8"/>
      <c r="X9" s="8"/>
      <c r="Y9" s="8"/>
      <c r="Z9" s="8"/>
    </row>
    <row r="10" spans="5:26" ht="12.75">
      <c r="E10" s="10" t="s">
        <v>12</v>
      </c>
      <c r="F10" s="28"/>
      <c r="G10" s="10" t="s">
        <v>12</v>
      </c>
      <c r="H10" s="28"/>
      <c r="I10" s="28"/>
      <c r="J10" s="26"/>
      <c r="K10" s="26"/>
      <c r="L10" s="4"/>
      <c r="M10" s="4"/>
      <c r="R10" s="9"/>
      <c r="S10" s="9"/>
      <c r="T10" s="9"/>
      <c r="U10" s="9"/>
      <c r="V10" s="9"/>
      <c r="W10" s="9"/>
      <c r="X10" s="9"/>
      <c r="Y10" s="9"/>
      <c r="Z10" s="9"/>
    </row>
    <row r="11" spans="5:14" ht="12.75">
      <c r="E11" s="26"/>
      <c r="F11" s="26"/>
      <c r="G11" s="26"/>
      <c r="H11" s="26"/>
      <c r="I11" s="26"/>
      <c r="J11" s="26"/>
      <c r="K11" s="26"/>
      <c r="L11" s="26"/>
      <c r="M11" s="26"/>
      <c r="N11" s="8"/>
    </row>
    <row r="12" spans="1:26" ht="12.75">
      <c r="A12" s="34" t="s">
        <v>14</v>
      </c>
      <c r="B12" s="2" t="s">
        <v>51</v>
      </c>
      <c r="E12" s="27">
        <v>88885</v>
      </c>
      <c r="F12" s="27"/>
      <c r="G12" s="27">
        <v>90495</v>
      </c>
      <c r="H12" s="27"/>
      <c r="I12" s="27"/>
      <c r="J12" s="28"/>
      <c r="K12" s="8"/>
      <c r="L12" s="8"/>
      <c r="M12" s="8"/>
      <c r="N12" s="8"/>
      <c r="R12" s="11"/>
      <c r="S12" s="11"/>
      <c r="T12" s="11"/>
      <c r="U12" s="11"/>
      <c r="V12" s="11"/>
      <c r="W12" s="11"/>
      <c r="X12" s="11"/>
      <c r="Y12" s="11"/>
      <c r="Z12" s="11"/>
    </row>
    <row r="13" spans="1:14" ht="12.75">
      <c r="A13" s="34" t="s">
        <v>23</v>
      </c>
      <c r="B13" s="2" t="s">
        <v>52</v>
      </c>
      <c r="E13" s="27">
        <f>458-470</f>
        <v>-12</v>
      </c>
      <c r="F13" s="27"/>
      <c r="G13" s="27">
        <v>-266</v>
      </c>
      <c r="H13" s="27"/>
      <c r="I13" s="27"/>
      <c r="J13" s="8"/>
      <c r="K13" s="8"/>
      <c r="L13" s="8"/>
      <c r="M13" s="8"/>
      <c r="N13" s="8"/>
    </row>
    <row r="14" spans="1:14" ht="12.75">
      <c r="A14" s="34" t="s">
        <v>84</v>
      </c>
      <c r="B14" s="2" t="s">
        <v>53</v>
      </c>
      <c r="E14" s="27">
        <v>81604</v>
      </c>
      <c r="F14" s="27"/>
      <c r="G14" s="27">
        <v>89959</v>
      </c>
      <c r="H14" s="27"/>
      <c r="I14" s="27"/>
      <c r="J14" s="15"/>
      <c r="K14" s="15"/>
      <c r="L14" s="15"/>
      <c r="M14" s="15"/>
      <c r="N14" s="8"/>
    </row>
    <row r="15" spans="1:14" ht="12.75">
      <c r="A15" s="34" t="s">
        <v>85</v>
      </c>
      <c r="B15" s="2" t="s">
        <v>54</v>
      </c>
      <c r="E15" s="27">
        <v>7</v>
      </c>
      <c r="F15" s="27"/>
      <c r="G15" s="27">
        <v>7</v>
      </c>
      <c r="H15" s="27"/>
      <c r="I15" s="27"/>
      <c r="J15" s="8"/>
      <c r="K15" s="15"/>
      <c r="L15" s="15"/>
      <c r="M15" s="15"/>
      <c r="N15" s="8"/>
    </row>
    <row r="16" spans="1:15" ht="12.75">
      <c r="A16" s="35"/>
      <c r="B16" s="12"/>
      <c r="E16" s="27"/>
      <c r="F16" s="27"/>
      <c r="G16" s="27"/>
      <c r="H16" s="27"/>
      <c r="I16" s="27"/>
      <c r="J16" s="8"/>
      <c r="K16" s="15"/>
      <c r="L16" s="15"/>
      <c r="M16" s="15"/>
      <c r="N16" s="8"/>
      <c r="O16" s="7"/>
    </row>
    <row r="17" spans="1:26" ht="12.75">
      <c r="A17" s="34" t="s">
        <v>86</v>
      </c>
      <c r="B17" s="2" t="s">
        <v>55</v>
      </c>
      <c r="E17" s="27"/>
      <c r="F17" s="27"/>
      <c r="G17" s="27"/>
      <c r="H17" s="27"/>
      <c r="I17" s="27"/>
      <c r="J17" s="8"/>
      <c r="K17" s="15"/>
      <c r="L17" s="15"/>
      <c r="M17" s="15"/>
      <c r="N17" s="8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2.75">
      <c r="A18" s="35"/>
      <c r="C18" s="18" t="s">
        <v>56</v>
      </c>
      <c r="D18" s="18"/>
      <c r="E18" s="27">
        <f>20819+5545</f>
        <v>26364</v>
      </c>
      <c r="F18" s="27"/>
      <c r="G18" s="27">
        <v>31076</v>
      </c>
      <c r="H18" s="27"/>
      <c r="I18" s="27"/>
      <c r="J18" s="8"/>
      <c r="K18" s="15"/>
      <c r="L18" s="15"/>
      <c r="M18" s="15"/>
      <c r="N18" s="8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5"/>
      <c r="C19" s="18" t="s">
        <v>57</v>
      </c>
      <c r="D19" s="18"/>
      <c r="E19" s="27">
        <f>68850-356</f>
        <v>68494</v>
      </c>
      <c r="F19" s="27"/>
      <c r="G19" s="27">
        <f>70129-3570.06269-2335.008</f>
        <v>64223.92930999999</v>
      </c>
      <c r="H19" s="27"/>
      <c r="I19" s="27"/>
      <c r="J19" s="15"/>
      <c r="K19" s="21"/>
      <c r="L19" s="21"/>
      <c r="M19" s="21"/>
      <c r="N19" s="8"/>
      <c r="R19" s="11"/>
      <c r="S19" s="11"/>
      <c r="T19" s="11"/>
      <c r="U19" s="11"/>
      <c r="V19" s="11"/>
      <c r="W19" s="11"/>
      <c r="X19" s="11"/>
      <c r="Y19" s="11"/>
      <c r="Z19" s="11"/>
    </row>
    <row r="20" spans="1:14" ht="12.75">
      <c r="A20" s="35"/>
      <c r="C20" s="18" t="s">
        <v>87</v>
      </c>
      <c r="D20" s="18"/>
      <c r="E20" s="27">
        <v>125</v>
      </c>
      <c r="F20" s="27"/>
      <c r="G20" s="27">
        <v>119</v>
      </c>
      <c r="H20" s="27"/>
      <c r="I20" s="27"/>
      <c r="J20" s="15"/>
      <c r="K20" s="15"/>
      <c r="L20" s="15"/>
      <c r="M20" s="15"/>
      <c r="N20" s="8"/>
    </row>
    <row r="21" spans="1:14" ht="12.75">
      <c r="A21" s="35"/>
      <c r="C21" s="18" t="s">
        <v>115</v>
      </c>
      <c r="D21" s="18"/>
      <c r="E21" s="27">
        <v>18278</v>
      </c>
      <c r="F21" s="27"/>
      <c r="G21" s="27">
        <v>17694</v>
      </c>
      <c r="H21" s="27"/>
      <c r="I21" s="27"/>
      <c r="J21" s="15"/>
      <c r="K21" s="15"/>
      <c r="L21" s="15"/>
      <c r="M21" s="15"/>
      <c r="N21" s="8"/>
    </row>
    <row r="22" spans="1:14" ht="12.75">
      <c r="A22" s="35"/>
      <c r="C22" s="18" t="s">
        <v>88</v>
      </c>
      <c r="D22" s="18"/>
      <c r="E22" s="27">
        <f>4414-11+907</f>
        <v>5310</v>
      </c>
      <c r="F22" s="27"/>
      <c r="G22" s="27">
        <v>4213</v>
      </c>
      <c r="H22" s="27"/>
      <c r="I22" s="27"/>
      <c r="J22" s="15"/>
      <c r="K22" s="15"/>
      <c r="L22" s="15"/>
      <c r="M22" s="15"/>
      <c r="N22" s="8"/>
    </row>
    <row r="23" spans="1:14" ht="12.75">
      <c r="A23" s="35"/>
      <c r="C23" s="18"/>
      <c r="D23" s="18"/>
      <c r="E23" s="27"/>
      <c r="F23" s="27"/>
      <c r="G23" s="27"/>
      <c r="H23" s="27"/>
      <c r="I23" s="27"/>
      <c r="J23" s="15"/>
      <c r="K23" s="15"/>
      <c r="L23" s="15"/>
      <c r="M23" s="15"/>
      <c r="N23" s="8"/>
    </row>
    <row r="24" spans="1:14" ht="13.5" customHeight="1">
      <c r="A24" s="35"/>
      <c r="E24" s="29">
        <f>SUM(E18:E23)</f>
        <v>118571</v>
      </c>
      <c r="F24" s="27"/>
      <c r="G24" s="29">
        <f>SUM(G18:G23)</f>
        <v>117325.92930999999</v>
      </c>
      <c r="H24" s="27"/>
      <c r="I24" s="27"/>
      <c r="J24" s="15"/>
      <c r="K24" s="15"/>
      <c r="L24" s="15"/>
      <c r="M24" s="15"/>
      <c r="N24" s="8"/>
    </row>
    <row r="25" spans="1:14" ht="12.75">
      <c r="A25" s="35"/>
      <c r="E25" s="27"/>
      <c r="F25" s="27"/>
      <c r="G25" s="27"/>
      <c r="H25" s="27"/>
      <c r="I25" s="27"/>
      <c r="J25" s="15"/>
      <c r="K25" s="15"/>
      <c r="L25" s="15"/>
      <c r="M25" s="15"/>
      <c r="N25" s="8"/>
    </row>
    <row r="26" spans="1:14" ht="12.75">
      <c r="A26" s="34" t="s">
        <v>89</v>
      </c>
      <c r="B26" s="2" t="s">
        <v>58</v>
      </c>
      <c r="E26" s="27"/>
      <c r="F26" s="27"/>
      <c r="G26" s="27"/>
      <c r="H26" s="27"/>
      <c r="I26" s="27"/>
      <c r="J26" s="8"/>
      <c r="K26" s="15"/>
      <c r="L26" s="15"/>
      <c r="M26" s="15"/>
      <c r="N26" s="8"/>
    </row>
    <row r="27" spans="1:14" ht="12.75">
      <c r="A27" s="35"/>
      <c r="C27" s="18" t="s">
        <v>59</v>
      </c>
      <c r="D27" s="18"/>
      <c r="E27" s="27">
        <v>123448</v>
      </c>
      <c r="F27" s="27"/>
      <c r="G27" s="27">
        <f>113660+873.786</f>
        <v>114533.786</v>
      </c>
      <c r="H27" s="27"/>
      <c r="I27" s="27"/>
      <c r="J27" s="8"/>
      <c r="K27" s="15"/>
      <c r="L27" s="15"/>
      <c r="M27" s="15"/>
      <c r="N27" s="8"/>
    </row>
    <row r="28" spans="1:14" ht="12.75">
      <c r="A28" s="35"/>
      <c r="C28" s="18" t="s">
        <v>60</v>
      </c>
      <c r="D28" s="18"/>
      <c r="E28" s="27">
        <v>30618</v>
      </c>
      <c r="F28" s="27"/>
      <c r="G28" s="27">
        <v>43374</v>
      </c>
      <c r="H28" s="27"/>
      <c r="I28" s="27"/>
      <c r="J28" s="8"/>
      <c r="K28" s="15"/>
      <c r="L28" s="15"/>
      <c r="M28" s="15"/>
      <c r="N28" s="8"/>
    </row>
    <row r="29" spans="1:14" ht="12.75">
      <c r="A29" s="35"/>
      <c r="C29" s="18" t="s">
        <v>61</v>
      </c>
      <c r="D29" s="18"/>
      <c r="E29" s="27">
        <f>9375+69-425</f>
        <v>9019</v>
      </c>
      <c r="F29" s="27"/>
      <c r="G29" s="27">
        <f>16380-3570.06269-873.786-2335.008</f>
        <v>9601.14331</v>
      </c>
      <c r="H29" s="27"/>
      <c r="I29" s="122"/>
      <c r="J29" s="8"/>
      <c r="K29" s="15"/>
      <c r="L29" s="15"/>
      <c r="M29" s="15"/>
      <c r="N29" s="8"/>
    </row>
    <row r="30" spans="1:14" ht="12.75">
      <c r="A30" s="35"/>
      <c r="C30" s="18" t="s">
        <v>62</v>
      </c>
      <c r="D30" s="18"/>
      <c r="E30" s="27">
        <v>437</v>
      </c>
      <c r="F30" s="27"/>
      <c r="G30" s="27">
        <v>3671</v>
      </c>
      <c r="H30" s="27"/>
      <c r="I30" s="27"/>
      <c r="J30" s="8"/>
      <c r="K30" s="15"/>
      <c r="L30" s="15"/>
      <c r="M30" s="15"/>
      <c r="N30" s="8"/>
    </row>
    <row r="31" spans="1:14" ht="12.75">
      <c r="A31" s="35"/>
      <c r="C31" s="18"/>
      <c r="D31" s="18"/>
      <c r="E31" s="27"/>
      <c r="F31" s="27"/>
      <c r="G31" s="27"/>
      <c r="H31" s="27"/>
      <c r="I31" s="27"/>
      <c r="J31" s="8"/>
      <c r="K31" s="15"/>
      <c r="L31" s="15"/>
      <c r="M31" s="15"/>
      <c r="N31" s="8"/>
    </row>
    <row r="32" spans="1:14" ht="13.5" customHeight="1">
      <c r="A32" s="35"/>
      <c r="E32" s="29">
        <f>SUM(E27:E31)</f>
        <v>163522</v>
      </c>
      <c r="F32" s="27"/>
      <c r="G32" s="29">
        <f>SUM(G27:G31)</f>
        <v>171179.92930999998</v>
      </c>
      <c r="H32" s="27"/>
      <c r="I32" s="27"/>
      <c r="J32" s="8"/>
      <c r="K32" s="15"/>
      <c r="L32" s="15"/>
      <c r="M32" s="15"/>
      <c r="N32" s="8"/>
    </row>
    <row r="33" spans="1:14" ht="12.75">
      <c r="A33" s="35"/>
      <c r="E33" s="27"/>
      <c r="F33" s="27"/>
      <c r="G33" s="27"/>
      <c r="H33" s="27"/>
      <c r="I33" s="27"/>
      <c r="J33" s="8"/>
      <c r="K33" s="15"/>
      <c r="L33" s="15"/>
      <c r="M33" s="15"/>
      <c r="N33" s="8"/>
    </row>
    <row r="34" spans="1:14" ht="12.75">
      <c r="A34" s="34" t="s">
        <v>90</v>
      </c>
      <c r="B34" s="2" t="s">
        <v>91</v>
      </c>
      <c r="E34" s="27">
        <f>+E24-E32</f>
        <v>-44951</v>
      </c>
      <c r="F34" s="27"/>
      <c r="G34" s="27">
        <f>+G24-G32</f>
        <v>-53853.999999999985</v>
      </c>
      <c r="H34" s="27"/>
      <c r="I34" s="27"/>
      <c r="J34" s="8"/>
      <c r="K34" s="15"/>
      <c r="L34" s="15"/>
      <c r="M34" s="15"/>
      <c r="N34" s="8"/>
    </row>
    <row r="35" spans="1:14" ht="12.75">
      <c r="A35" s="35"/>
      <c r="E35" s="27"/>
      <c r="F35" s="27"/>
      <c r="G35" s="27"/>
      <c r="H35" s="27"/>
      <c r="I35" s="27"/>
      <c r="J35" s="21"/>
      <c r="K35" s="21"/>
      <c r="L35" s="21"/>
      <c r="M35" s="21"/>
      <c r="N35" s="8"/>
    </row>
    <row r="36" spans="1:14" ht="13.5" thickBot="1">
      <c r="A36" s="35"/>
      <c r="E36" s="30">
        <f>+SUM(E12:E15)+E34</f>
        <v>125533</v>
      </c>
      <c r="F36" s="27"/>
      <c r="G36" s="30">
        <f>+SUM(G12:G15)+G34</f>
        <v>126341.00000000001</v>
      </c>
      <c r="H36" s="27"/>
      <c r="I36" s="27"/>
      <c r="J36" s="8"/>
      <c r="K36" s="15"/>
      <c r="L36" s="15"/>
      <c r="M36" s="15"/>
      <c r="N36" s="8"/>
    </row>
    <row r="37" spans="1:14" ht="13.5" thickTop="1">
      <c r="A37" s="35"/>
      <c r="E37" s="27"/>
      <c r="F37" s="27"/>
      <c r="G37" s="27"/>
      <c r="H37" s="27"/>
      <c r="I37" s="27"/>
      <c r="J37" s="8"/>
      <c r="K37" s="15"/>
      <c r="L37" s="15"/>
      <c r="M37" s="15"/>
      <c r="N37" s="8"/>
    </row>
    <row r="38" spans="1:14" ht="12.75">
      <c r="A38" s="34" t="s">
        <v>92</v>
      </c>
      <c r="B38" s="2" t="s">
        <v>63</v>
      </c>
      <c r="E38" s="27"/>
      <c r="F38" s="27"/>
      <c r="G38" s="27"/>
      <c r="H38" s="27"/>
      <c r="I38" s="27"/>
      <c r="J38" s="8"/>
      <c r="K38" s="15"/>
      <c r="L38" s="15"/>
      <c r="M38" s="15"/>
      <c r="N38" s="8"/>
    </row>
    <row r="39" spans="1:14" ht="12.75">
      <c r="A39" s="35"/>
      <c r="B39" s="2" t="s">
        <v>64</v>
      </c>
      <c r="E39" s="27">
        <v>42202</v>
      </c>
      <c r="F39" s="27"/>
      <c r="G39" s="27">
        <v>42202</v>
      </c>
      <c r="H39" s="27"/>
      <c r="I39" s="27"/>
      <c r="J39" s="21"/>
      <c r="K39" s="21"/>
      <c r="L39" s="21"/>
      <c r="M39" s="21"/>
      <c r="N39" s="8"/>
    </row>
    <row r="40" spans="1:14" ht="12.75">
      <c r="A40" s="35"/>
      <c r="B40" s="2" t="s">
        <v>65</v>
      </c>
      <c r="E40" s="27"/>
      <c r="F40" s="27"/>
      <c r="G40" s="27"/>
      <c r="H40" s="27"/>
      <c r="I40" s="27"/>
      <c r="J40" s="8"/>
      <c r="K40" s="15"/>
      <c r="L40" s="15"/>
      <c r="M40" s="15"/>
      <c r="N40" s="8"/>
    </row>
    <row r="41" spans="1:14" ht="12.75">
      <c r="A41" s="35"/>
      <c r="C41" s="18" t="s">
        <v>66</v>
      </c>
      <c r="D41" s="18"/>
      <c r="E41" s="27">
        <v>4100</v>
      </c>
      <c r="F41" s="27"/>
      <c r="G41" s="27">
        <v>4100</v>
      </c>
      <c r="H41" s="27"/>
      <c r="I41" s="27"/>
      <c r="J41" s="8"/>
      <c r="K41" s="15"/>
      <c r="L41" s="15"/>
      <c r="M41" s="15"/>
      <c r="N41" s="8"/>
    </row>
    <row r="42" spans="1:14" ht="12.75">
      <c r="A42" s="35"/>
      <c r="C42" s="18" t="s">
        <v>67</v>
      </c>
      <c r="D42" s="18"/>
      <c r="E42" s="27">
        <v>13132</v>
      </c>
      <c r="F42" s="27"/>
      <c r="G42" s="27">
        <v>13132</v>
      </c>
      <c r="H42" s="27"/>
      <c r="I42" s="27"/>
      <c r="J42" s="8"/>
      <c r="K42" s="15"/>
      <c r="L42" s="15"/>
      <c r="M42" s="15"/>
      <c r="N42" s="8"/>
    </row>
    <row r="43" spans="1:14" ht="12.75">
      <c r="A43" s="35"/>
      <c r="C43" s="18" t="s">
        <v>68</v>
      </c>
      <c r="D43" s="18"/>
      <c r="E43" s="27">
        <v>14215</v>
      </c>
      <c r="F43" s="27"/>
      <c r="G43" s="27">
        <v>16430</v>
      </c>
      <c r="H43" s="27"/>
      <c r="I43" s="27"/>
      <c r="J43" s="8"/>
      <c r="K43" s="8"/>
      <c r="L43" s="8"/>
      <c r="M43" s="8"/>
      <c r="N43" s="8"/>
    </row>
    <row r="44" spans="1:14" ht="12.75">
      <c r="A44" s="35"/>
      <c r="C44" s="18" t="s">
        <v>128</v>
      </c>
      <c r="E44" s="27">
        <v>-1381</v>
      </c>
      <c r="F44" s="27"/>
      <c r="G44" s="27">
        <v>-2345</v>
      </c>
      <c r="H44" s="27"/>
      <c r="I44" s="27"/>
      <c r="J44" s="8"/>
      <c r="K44" s="8"/>
      <c r="L44" s="8"/>
      <c r="M44" s="8"/>
      <c r="N44" s="8"/>
    </row>
    <row r="45" spans="1:14" ht="12.75">
      <c r="A45" s="35"/>
      <c r="E45" s="29">
        <f>SUM(E39:E44)</f>
        <v>72268</v>
      </c>
      <c r="F45" s="27"/>
      <c r="G45" s="29">
        <f>SUM(G39:G44)</f>
        <v>73519</v>
      </c>
      <c r="H45" s="27"/>
      <c r="I45" s="27"/>
      <c r="J45" s="8"/>
      <c r="K45" s="8"/>
      <c r="L45" s="8"/>
      <c r="M45" s="8"/>
      <c r="N45" s="8"/>
    </row>
    <row r="46" spans="1:14" ht="12.75">
      <c r="A46" s="35"/>
      <c r="E46" s="27"/>
      <c r="F46" s="27"/>
      <c r="G46" s="27"/>
      <c r="H46" s="27"/>
      <c r="I46" s="27"/>
      <c r="J46" s="8"/>
      <c r="K46" s="8"/>
      <c r="L46" s="8"/>
      <c r="M46" s="8"/>
      <c r="N46" s="8"/>
    </row>
    <row r="47" spans="1:14" ht="12.75">
      <c r="A47" s="34" t="s">
        <v>93</v>
      </c>
      <c r="B47" s="2" t="s">
        <v>69</v>
      </c>
      <c r="E47" s="27">
        <v>431</v>
      </c>
      <c r="F47" s="27"/>
      <c r="G47" s="27">
        <v>413</v>
      </c>
      <c r="H47" s="27"/>
      <c r="I47" s="27"/>
      <c r="J47" s="8"/>
      <c r="K47" s="8"/>
      <c r="L47" s="8"/>
      <c r="M47" s="8"/>
      <c r="N47" s="8"/>
    </row>
    <row r="48" spans="1:14" ht="12.75">
      <c r="A48" s="34" t="s">
        <v>94</v>
      </c>
      <c r="B48" s="2" t="s">
        <v>70</v>
      </c>
      <c r="E48" s="27">
        <f>51015</f>
        <v>51015</v>
      </c>
      <c r="F48" s="27"/>
      <c r="G48" s="27">
        <v>50590</v>
      </c>
      <c r="H48" s="27"/>
      <c r="I48" s="27"/>
      <c r="J48" s="8"/>
      <c r="K48" s="8"/>
      <c r="L48" s="8"/>
      <c r="M48" s="8"/>
      <c r="N48" s="8"/>
    </row>
    <row r="49" spans="1:11" ht="12.75">
      <c r="A49" s="34" t="s">
        <v>95</v>
      </c>
      <c r="B49" s="2" t="s">
        <v>71</v>
      </c>
      <c r="E49" s="31"/>
      <c r="F49" s="27"/>
      <c r="G49" s="31"/>
      <c r="H49" s="27"/>
      <c r="I49" s="27"/>
      <c r="J49" s="8"/>
      <c r="K49" s="8"/>
    </row>
    <row r="50" spans="1:11" ht="12.75">
      <c r="A50" s="35"/>
      <c r="C50" s="18" t="s">
        <v>72</v>
      </c>
      <c r="D50" s="18"/>
      <c r="E50" s="31">
        <v>1819</v>
      </c>
      <c r="F50" s="27"/>
      <c r="G50" s="31">
        <v>1819</v>
      </c>
      <c r="H50" s="27"/>
      <c r="I50" s="27"/>
      <c r="J50" s="8"/>
      <c r="K50" s="8"/>
    </row>
    <row r="51" spans="1:11" ht="12.75">
      <c r="A51" s="35"/>
      <c r="E51" s="31"/>
      <c r="F51" s="27"/>
      <c r="G51" s="31"/>
      <c r="H51" s="27"/>
      <c r="I51" s="27"/>
      <c r="J51" s="8"/>
      <c r="K51" s="8"/>
    </row>
    <row r="52" spans="1:11" ht="13.5" thickBot="1">
      <c r="A52" s="35"/>
      <c r="E52" s="30">
        <f>SUM(E45:E51)</f>
        <v>125533</v>
      </c>
      <c r="F52" s="27"/>
      <c r="G52" s="30">
        <f>SUM(G45:G51)</f>
        <v>126341</v>
      </c>
      <c r="H52" s="27"/>
      <c r="I52" s="27"/>
      <c r="J52" s="8"/>
      <c r="K52" s="8"/>
    </row>
    <row r="53" spans="1:11" ht="13.5" thickTop="1">
      <c r="A53" s="35"/>
      <c r="E53" s="31"/>
      <c r="F53" s="27"/>
      <c r="G53" s="31"/>
      <c r="H53" s="27"/>
      <c r="I53" s="27"/>
      <c r="J53" s="8"/>
      <c r="K53" s="8"/>
    </row>
    <row r="54" spans="1:11" ht="12.75">
      <c r="A54" s="34" t="s">
        <v>96</v>
      </c>
      <c r="B54" s="2" t="s">
        <v>97</v>
      </c>
      <c r="E54" s="31">
        <f>+(E45-E15)/84405.583*100</f>
        <v>85.61163542937675</v>
      </c>
      <c r="F54" s="27"/>
      <c r="G54" s="31">
        <f>+(G45-G15)/84405.583*100</f>
        <v>87.09376487571919</v>
      </c>
      <c r="H54" s="27"/>
      <c r="I54" s="27"/>
      <c r="J54" s="8"/>
      <c r="K54" s="8"/>
    </row>
    <row r="55" spans="1:11" ht="12.75">
      <c r="A55" s="35"/>
      <c r="E55" s="31"/>
      <c r="F55" s="27"/>
      <c r="G55" s="31"/>
      <c r="H55" s="27"/>
      <c r="I55" s="27"/>
      <c r="J55" s="8"/>
      <c r="K55" s="8"/>
    </row>
    <row r="56" spans="1:11" ht="12.75">
      <c r="A56" s="35"/>
      <c r="C56" s="10" t="s">
        <v>73</v>
      </c>
      <c r="D56" s="10"/>
      <c r="E56" s="31">
        <f>+E36-E52</f>
        <v>0</v>
      </c>
      <c r="F56" s="27"/>
      <c r="G56" s="31">
        <f>+G36-G52</f>
        <v>0</v>
      </c>
      <c r="H56" s="27"/>
      <c r="I56" s="27"/>
      <c r="J56" s="8"/>
      <c r="K56" s="8"/>
    </row>
    <row r="57" spans="5:11" ht="12.75">
      <c r="E57" s="31"/>
      <c r="F57" s="27"/>
      <c r="G57" s="31"/>
      <c r="H57" s="27"/>
      <c r="I57" s="27"/>
      <c r="J57" s="8"/>
      <c r="K57" s="8"/>
    </row>
    <row r="58" spans="5:11" ht="12.75">
      <c r="E58" s="31"/>
      <c r="F58" s="27"/>
      <c r="G58" s="31"/>
      <c r="H58" s="27"/>
      <c r="I58" s="27"/>
      <c r="J58" s="8"/>
      <c r="K58" s="8"/>
    </row>
    <row r="59" spans="5:11" ht="12.75">
      <c r="E59" s="31"/>
      <c r="F59" s="27"/>
      <c r="G59" s="31"/>
      <c r="H59" s="27"/>
      <c r="I59" s="27"/>
      <c r="J59" s="8"/>
      <c r="K59" s="8"/>
    </row>
    <row r="60" spans="5:11" ht="12.75">
      <c r="E60" s="31"/>
      <c r="F60" s="27"/>
      <c r="G60" s="31"/>
      <c r="H60" s="27"/>
      <c r="I60" s="27"/>
      <c r="J60" s="8"/>
      <c r="K60" s="8"/>
    </row>
    <row r="61" spans="5:11" ht="12.75">
      <c r="E61" s="31"/>
      <c r="F61" s="27"/>
      <c r="G61" s="31"/>
      <c r="H61" s="27"/>
      <c r="I61" s="27"/>
      <c r="J61" s="8"/>
      <c r="K61" s="8"/>
    </row>
    <row r="62" spans="5:11" ht="12.75">
      <c r="E62" s="31"/>
      <c r="F62" s="27"/>
      <c r="G62" s="31"/>
      <c r="H62" s="27"/>
      <c r="I62" s="27"/>
      <c r="J62" s="8"/>
      <c r="K62" s="8"/>
    </row>
    <row r="63" spans="5:11" ht="12.75">
      <c r="E63" s="31"/>
      <c r="F63" s="27"/>
      <c r="G63" s="31"/>
      <c r="H63" s="27"/>
      <c r="I63" s="27"/>
      <c r="J63" s="8"/>
      <c r="K63" s="8"/>
    </row>
    <row r="64" spans="5:11" ht="12.75">
      <c r="E64" s="31"/>
      <c r="F64" s="27"/>
      <c r="G64" s="31"/>
      <c r="H64" s="27"/>
      <c r="I64" s="27"/>
      <c r="J64" s="8"/>
      <c r="K64" s="8"/>
    </row>
    <row r="65" spans="6:11" ht="12.75">
      <c r="F65" s="8"/>
      <c r="H65" s="8"/>
      <c r="I65" s="8"/>
      <c r="J65" s="8"/>
      <c r="K65" s="8"/>
    </row>
    <row r="66" spans="6:11" ht="12.75">
      <c r="F66" s="8"/>
      <c r="H66" s="8"/>
      <c r="I66" s="8"/>
      <c r="J66" s="8"/>
      <c r="K66" s="8"/>
    </row>
    <row r="67" spans="6:11" ht="12.75">
      <c r="F67" s="8"/>
      <c r="H67" s="8"/>
      <c r="I67" s="8"/>
      <c r="J67" s="8"/>
      <c r="K67" s="8"/>
    </row>
    <row r="68" spans="6:11" ht="12.75">
      <c r="F68" s="8"/>
      <c r="H68" s="8"/>
      <c r="I68" s="8"/>
      <c r="J68" s="8"/>
      <c r="K68" s="8"/>
    </row>
    <row r="69" spans="6:11" ht="12.75">
      <c r="F69" s="8"/>
      <c r="H69" s="8"/>
      <c r="I69" s="8"/>
      <c r="J69" s="8"/>
      <c r="K69" s="8"/>
    </row>
    <row r="70" spans="6:11" ht="12.75">
      <c r="F70" s="8"/>
      <c r="H70" s="8"/>
      <c r="I70" s="8"/>
      <c r="J70" s="8"/>
      <c r="K70" s="8"/>
    </row>
    <row r="71" spans="6:11" ht="12.75">
      <c r="F71" s="8"/>
      <c r="H71" s="8"/>
      <c r="I71" s="8"/>
      <c r="J71" s="8"/>
      <c r="K71" s="8"/>
    </row>
    <row r="72" spans="6:11" ht="12.75">
      <c r="F72" s="8"/>
      <c r="H72" s="8"/>
      <c r="I72" s="8"/>
      <c r="J72" s="8"/>
      <c r="K72" s="8"/>
    </row>
    <row r="73" spans="6:11" ht="12.75">
      <c r="F73" s="8"/>
      <c r="H73" s="8"/>
      <c r="I73" s="8"/>
      <c r="J73" s="8"/>
      <c r="K73" s="8"/>
    </row>
    <row r="74" spans="6:11" ht="12.75">
      <c r="F74" s="8"/>
      <c r="H74" s="8"/>
      <c r="I74" s="8"/>
      <c r="J74" s="8"/>
      <c r="K74" s="8"/>
    </row>
    <row r="75" spans="6:11" ht="12.75">
      <c r="F75" s="8"/>
      <c r="H75" s="8"/>
      <c r="I75" s="8"/>
      <c r="J75" s="8"/>
      <c r="K75" s="8"/>
    </row>
    <row r="76" spans="6:11" ht="12.75">
      <c r="F76" s="8"/>
      <c r="H76" s="8"/>
      <c r="I76" s="8"/>
      <c r="J76" s="8"/>
      <c r="K76" s="8"/>
    </row>
    <row r="77" spans="6:11" ht="12.75">
      <c r="F77" s="8"/>
      <c r="H77" s="8"/>
      <c r="I77" s="8"/>
      <c r="J77" s="8"/>
      <c r="K77" s="8"/>
    </row>
    <row r="78" spans="6:11" ht="12.75">
      <c r="F78" s="8"/>
      <c r="H78" s="8"/>
      <c r="I78" s="8"/>
      <c r="J78" s="8"/>
      <c r="K78" s="8"/>
    </row>
    <row r="79" spans="6:11" ht="12.75">
      <c r="F79" s="8"/>
      <c r="H79" s="8"/>
      <c r="I79" s="8"/>
      <c r="J79" s="8"/>
      <c r="K79" s="8"/>
    </row>
    <row r="80" spans="6:11" ht="12.75">
      <c r="F80" s="8"/>
      <c r="H80" s="8"/>
      <c r="I80" s="8"/>
      <c r="J80" s="8"/>
      <c r="K80" s="8"/>
    </row>
    <row r="81" spans="6:11" ht="12.75">
      <c r="F81" s="8"/>
      <c r="H81" s="8"/>
      <c r="I81" s="8"/>
      <c r="J81" s="8"/>
      <c r="K81" s="8"/>
    </row>
    <row r="82" spans="6:11" ht="12.75">
      <c r="F82" s="8"/>
      <c r="H82" s="8"/>
      <c r="I82" s="8"/>
      <c r="J82" s="8"/>
      <c r="K82" s="8"/>
    </row>
    <row r="83" spans="6:11" ht="12.75">
      <c r="F83" s="8"/>
      <c r="H83" s="8"/>
      <c r="I83" s="8"/>
      <c r="J83" s="8"/>
      <c r="K83" s="8"/>
    </row>
    <row r="84" spans="6:11" ht="12.75">
      <c r="F84" s="8"/>
      <c r="H84" s="8"/>
      <c r="I84" s="8"/>
      <c r="J84" s="8"/>
      <c r="K84" s="8"/>
    </row>
    <row r="85" spans="6:11" ht="12.75">
      <c r="F85" s="8"/>
      <c r="H85" s="8"/>
      <c r="I85" s="8"/>
      <c r="J85" s="8"/>
      <c r="K85" s="8"/>
    </row>
    <row r="86" spans="6:11" ht="12.75">
      <c r="F86" s="8"/>
      <c r="H86" s="8"/>
      <c r="I86" s="8"/>
      <c r="J86" s="8"/>
      <c r="K86" s="8"/>
    </row>
    <row r="87" spans="6:11" ht="12.75">
      <c r="F87" s="8"/>
      <c r="H87" s="8"/>
      <c r="I87" s="8"/>
      <c r="J87" s="8"/>
      <c r="K87" s="8"/>
    </row>
    <row r="88" spans="6:11" ht="12.75">
      <c r="F88" s="8"/>
      <c r="H88" s="8"/>
      <c r="I88" s="8"/>
      <c r="J88" s="8"/>
      <c r="K88" s="8"/>
    </row>
    <row r="89" spans="6:11" ht="12.75">
      <c r="F89" s="8"/>
      <c r="H89" s="8"/>
      <c r="I89" s="8"/>
      <c r="J89" s="8"/>
      <c r="K89" s="8"/>
    </row>
    <row r="90" spans="6:11" ht="12.75">
      <c r="F90" s="8"/>
      <c r="H90" s="8"/>
      <c r="I90" s="8"/>
      <c r="J90" s="8"/>
      <c r="K90" s="8"/>
    </row>
    <row r="91" spans="6:11" ht="12.75">
      <c r="F91" s="8"/>
      <c r="H91" s="8"/>
      <c r="I91" s="8"/>
      <c r="J91" s="8"/>
      <c r="K91" s="8"/>
    </row>
    <row r="92" spans="6:11" ht="12.75">
      <c r="F92" s="8"/>
      <c r="H92" s="8"/>
      <c r="I92" s="8"/>
      <c r="J92" s="8"/>
      <c r="K92" s="8"/>
    </row>
    <row r="93" spans="6:11" ht="12.75">
      <c r="F93" s="8"/>
      <c r="H93" s="8"/>
      <c r="I93" s="8"/>
      <c r="J93" s="8"/>
      <c r="K93" s="8"/>
    </row>
    <row r="94" spans="6:11" ht="12.75">
      <c r="F94" s="8"/>
      <c r="H94" s="8"/>
      <c r="I94" s="8"/>
      <c r="J94" s="8"/>
      <c r="K94" s="8"/>
    </row>
    <row r="95" spans="6:11" ht="12.75">
      <c r="F95" s="8"/>
      <c r="H95" s="8"/>
      <c r="I95" s="8"/>
      <c r="J95" s="8"/>
      <c r="K95" s="8"/>
    </row>
    <row r="96" spans="6:11" ht="12.75">
      <c r="F96" s="8"/>
      <c r="H96" s="8"/>
      <c r="I96" s="8"/>
      <c r="J96" s="8"/>
      <c r="K96" s="8"/>
    </row>
    <row r="97" spans="6:11" ht="12.75">
      <c r="F97" s="8"/>
      <c r="H97" s="8"/>
      <c r="I97" s="8"/>
      <c r="J97" s="8"/>
      <c r="K97" s="8"/>
    </row>
    <row r="98" spans="6:11" ht="12.75">
      <c r="F98" s="8"/>
      <c r="H98" s="8"/>
      <c r="I98" s="8"/>
      <c r="J98" s="8"/>
      <c r="K98" s="8"/>
    </row>
    <row r="99" spans="6:11" ht="12.75">
      <c r="F99" s="8"/>
      <c r="H99" s="8"/>
      <c r="I99" s="8"/>
      <c r="J99" s="8"/>
      <c r="K99" s="8"/>
    </row>
    <row r="100" spans="6:11" ht="12.75">
      <c r="F100" s="8"/>
      <c r="H100" s="8"/>
      <c r="I100" s="8"/>
      <c r="J100" s="8"/>
      <c r="K100" s="8"/>
    </row>
    <row r="101" spans="6:11" ht="12.75">
      <c r="F101" s="8"/>
      <c r="H101" s="8"/>
      <c r="I101" s="8"/>
      <c r="J101" s="8"/>
      <c r="K101" s="8"/>
    </row>
    <row r="102" spans="6:11" ht="12.75">
      <c r="F102" s="8"/>
      <c r="H102" s="8"/>
      <c r="I102" s="8"/>
      <c r="J102" s="8"/>
      <c r="K102" s="8"/>
    </row>
    <row r="103" spans="6:11" ht="12.75">
      <c r="F103" s="8"/>
      <c r="H103" s="8"/>
      <c r="I103" s="8"/>
      <c r="J103" s="8"/>
      <c r="K103" s="8"/>
    </row>
    <row r="104" spans="6:11" ht="12.75">
      <c r="F104" s="8"/>
      <c r="H104" s="8"/>
      <c r="I104" s="8"/>
      <c r="J104" s="8"/>
      <c r="K104" s="8"/>
    </row>
    <row r="105" spans="6:11" ht="12.75">
      <c r="F105" s="8"/>
      <c r="H105" s="8"/>
      <c r="I105" s="8"/>
      <c r="J105" s="8"/>
      <c r="K105" s="8"/>
    </row>
    <row r="106" spans="6:11" ht="12.75">
      <c r="F106" s="8"/>
      <c r="H106" s="8"/>
      <c r="I106" s="8"/>
      <c r="J106" s="8"/>
      <c r="K106" s="8"/>
    </row>
    <row r="107" spans="6:11" ht="12.75">
      <c r="F107" s="8"/>
      <c r="H107" s="8"/>
      <c r="I107" s="8"/>
      <c r="J107" s="8"/>
      <c r="K107" s="8"/>
    </row>
    <row r="108" spans="6:11" ht="12.75">
      <c r="F108" s="8"/>
      <c r="H108" s="8"/>
      <c r="I108" s="8"/>
      <c r="J108" s="8"/>
      <c r="K108" s="8"/>
    </row>
    <row r="109" spans="6:11" ht="12.75">
      <c r="F109" s="8"/>
      <c r="H109" s="8"/>
      <c r="I109" s="8"/>
      <c r="J109" s="8"/>
      <c r="K109" s="8"/>
    </row>
    <row r="110" spans="6:11" ht="12.75">
      <c r="F110" s="8"/>
      <c r="H110" s="8"/>
      <c r="I110" s="8"/>
      <c r="J110" s="8"/>
      <c r="K110" s="8"/>
    </row>
    <row r="111" spans="6:11" ht="12.75">
      <c r="F111" s="8"/>
      <c r="H111" s="8"/>
      <c r="I111" s="8"/>
      <c r="J111" s="8"/>
      <c r="K111" s="8"/>
    </row>
    <row r="112" spans="6:11" ht="12.75">
      <c r="F112" s="8"/>
      <c r="H112" s="8"/>
      <c r="I112" s="8"/>
      <c r="J112" s="8"/>
      <c r="K112" s="8"/>
    </row>
    <row r="113" spans="6:11" ht="12.75">
      <c r="F113" s="8"/>
      <c r="H113" s="8"/>
      <c r="I113" s="8"/>
      <c r="J113" s="8"/>
      <c r="K113" s="8"/>
    </row>
    <row r="114" spans="6:11" ht="12.75">
      <c r="F114" s="8"/>
      <c r="H114" s="8"/>
      <c r="I114" s="8"/>
      <c r="J114" s="8"/>
      <c r="K114" s="8"/>
    </row>
    <row r="115" spans="6:11" ht="12.75">
      <c r="F115" s="8"/>
      <c r="H115" s="8"/>
      <c r="I115" s="8"/>
      <c r="J115" s="8"/>
      <c r="K115" s="8"/>
    </row>
    <row r="116" spans="6:11" ht="12.75">
      <c r="F116" s="8"/>
      <c r="H116" s="8"/>
      <c r="I116" s="8"/>
      <c r="J116" s="8"/>
      <c r="K116" s="8"/>
    </row>
    <row r="117" spans="6:11" ht="12.75">
      <c r="F117" s="8"/>
      <c r="H117" s="8"/>
      <c r="I117" s="8"/>
      <c r="J117" s="8"/>
      <c r="K117" s="8"/>
    </row>
    <row r="118" spans="6:11" ht="12.75">
      <c r="F118" s="8"/>
      <c r="H118" s="8"/>
      <c r="I118" s="8"/>
      <c r="J118" s="8"/>
      <c r="K118" s="8"/>
    </row>
    <row r="119" spans="6:11" ht="12.75">
      <c r="F119" s="8"/>
      <c r="H119" s="8"/>
      <c r="I119" s="8"/>
      <c r="J119" s="8"/>
      <c r="K119" s="8"/>
    </row>
    <row r="120" spans="6:11" ht="12.75">
      <c r="F120" s="8"/>
      <c r="H120" s="8"/>
      <c r="I120" s="8"/>
      <c r="J120" s="8"/>
      <c r="K120" s="8"/>
    </row>
    <row r="121" spans="6:11" ht="12.75">
      <c r="F121" s="8"/>
      <c r="H121" s="8"/>
      <c r="I121" s="8"/>
      <c r="J121" s="8"/>
      <c r="K121" s="8"/>
    </row>
    <row r="122" spans="6:11" ht="12.75">
      <c r="F122" s="8"/>
      <c r="H122" s="8"/>
      <c r="I122" s="8"/>
      <c r="J122" s="8"/>
      <c r="K122" s="8"/>
    </row>
    <row r="123" spans="6:11" ht="12.75">
      <c r="F123" s="8"/>
      <c r="H123" s="8"/>
      <c r="I123" s="8"/>
      <c r="J123" s="8"/>
      <c r="K123" s="8"/>
    </row>
    <row r="124" spans="6:11" ht="12.75">
      <c r="F124" s="8"/>
      <c r="H124" s="8"/>
      <c r="I124" s="8"/>
      <c r="J124" s="8"/>
      <c r="K124" s="8"/>
    </row>
    <row r="125" spans="6:11" ht="12.75">
      <c r="F125" s="8"/>
      <c r="H125" s="8"/>
      <c r="I125" s="8"/>
      <c r="J125" s="8"/>
      <c r="K125" s="8"/>
    </row>
    <row r="126" spans="6:11" ht="12.75">
      <c r="F126" s="8"/>
      <c r="H126" s="8"/>
      <c r="I126" s="8"/>
      <c r="J126" s="8"/>
      <c r="K126" s="8"/>
    </row>
    <row r="127" spans="6:11" ht="12.75">
      <c r="F127" s="8"/>
      <c r="H127" s="8"/>
      <c r="I127" s="8"/>
      <c r="J127" s="8"/>
      <c r="K127" s="8"/>
    </row>
    <row r="128" spans="6:11" ht="12.75">
      <c r="F128" s="8"/>
      <c r="H128" s="8"/>
      <c r="I128" s="8"/>
      <c r="J128" s="8"/>
      <c r="K128" s="8"/>
    </row>
    <row r="129" spans="6:11" ht="12.75">
      <c r="F129" s="8"/>
      <c r="H129" s="8"/>
      <c r="I129" s="8"/>
      <c r="J129" s="8"/>
      <c r="K129" s="8"/>
    </row>
    <row r="130" spans="6:11" ht="12.75">
      <c r="F130" s="8"/>
      <c r="H130" s="8"/>
      <c r="I130" s="8"/>
      <c r="J130" s="8"/>
      <c r="K130" s="8"/>
    </row>
    <row r="131" spans="6:11" ht="12.75">
      <c r="F131" s="8"/>
      <c r="H131" s="8"/>
      <c r="I131" s="8"/>
      <c r="J131" s="8"/>
      <c r="K131" s="8"/>
    </row>
    <row r="132" spans="6:11" ht="12.75">
      <c r="F132" s="8"/>
      <c r="H132" s="8"/>
      <c r="I132" s="8"/>
      <c r="J132" s="8"/>
      <c r="K132" s="8"/>
    </row>
    <row r="133" spans="6:11" ht="12.75">
      <c r="F133" s="8"/>
      <c r="H133" s="8"/>
      <c r="I133" s="8"/>
      <c r="J133" s="8"/>
      <c r="K133" s="8"/>
    </row>
    <row r="134" spans="6:11" ht="12.75">
      <c r="F134" s="8"/>
      <c r="H134" s="8"/>
      <c r="I134" s="8"/>
      <c r="J134" s="8"/>
      <c r="K134" s="8"/>
    </row>
    <row r="135" spans="6:11" ht="12.75">
      <c r="F135" s="8"/>
      <c r="H135" s="8"/>
      <c r="I135" s="8"/>
      <c r="J135" s="8"/>
      <c r="K135" s="8"/>
    </row>
    <row r="136" spans="6:11" ht="12.75">
      <c r="F136" s="8"/>
      <c r="H136" s="8"/>
      <c r="I136" s="8"/>
      <c r="J136" s="8"/>
      <c r="K136" s="8"/>
    </row>
    <row r="137" spans="6:11" ht="12.75">
      <c r="F137" s="8"/>
      <c r="H137" s="8"/>
      <c r="I137" s="8"/>
      <c r="J137" s="8"/>
      <c r="K137" s="8"/>
    </row>
    <row r="138" spans="6:11" ht="12.75">
      <c r="F138" s="8"/>
      <c r="H138" s="8"/>
      <c r="I138" s="8"/>
      <c r="J138" s="8"/>
      <c r="K138" s="8"/>
    </row>
    <row r="139" spans="6:11" ht="12.75">
      <c r="F139" s="8"/>
      <c r="H139" s="8"/>
      <c r="I139" s="8"/>
      <c r="J139" s="8"/>
      <c r="K139" s="8"/>
    </row>
    <row r="140" spans="6:11" ht="12.75">
      <c r="F140" s="8"/>
      <c r="H140" s="8"/>
      <c r="I140" s="8"/>
      <c r="J140" s="8"/>
      <c r="K140" s="8"/>
    </row>
    <row r="141" spans="6:11" ht="12.75">
      <c r="F141" s="8"/>
      <c r="H141" s="8"/>
      <c r="I141" s="8"/>
      <c r="J141" s="8"/>
      <c r="K141" s="8"/>
    </row>
    <row r="142" spans="6:11" ht="12.75">
      <c r="F142" s="8"/>
      <c r="H142" s="8"/>
      <c r="I142" s="8"/>
      <c r="J142" s="8"/>
      <c r="K142" s="8"/>
    </row>
    <row r="143" spans="6:11" ht="12.75">
      <c r="F143" s="8"/>
      <c r="H143" s="8"/>
      <c r="I143" s="8"/>
      <c r="J143" s="8"/>
      <c r="K143" s="8"/>
    </row>
    <row r="144" spans="6:11" ht="12.75">
      <c r="F144" s="8"/>
      <c r="H144" s="8"/>
      <c r="I144" s="8"/>
      <c r="J144" s="8"/>
      <c r="K144" s="8"/>
    </row>
    <row r="145" spans="6:11" ht="12.75">
      <c r="F145" s="8"/>
      <c r="H145" s="8"/>
      <c r="I145" s="8"/>
      <c r="J145" s="8"/>
      <c r="K145" s="8"/>
    </row>
    <row r="146" spans="6:11" ht="12.75">
      <c r="F146" s="8"/>
      <c r="H146" s="8"/>
      <c r="I146" s="8"/>
      <c r="J146" s="8"/>
      <c r="K146" s="8"/>
    </row>
    <row r="147" spans="6:11" ht="12.75">
      <c r="F147" s="8"/>
      <c r="H147" s="8"/>
      <c r="I147" s="8"/>
      <c r="J147" s="8"/>
      <c r="K147" s="8"/>
    </row>
    <row r="148" spans="6:11" ht="12.75">
      <c r="F148" s="8"/>
      <c r="H148" s="8"/>
      <c r="I148" s="8"/>
      <c r="J148" s="8"/>
      <c r="K148" s="8"/>
    </row>
    <row r="149" spans="6:11" ht="12.75">
      <c r="F149" s="8"/>
      <c r="H149" s="8"/>
      <c r="I149" s="8"/>
      <c r="J149" s="8"/>
      <c r="K149" s="8"/>
    </row>
    <row r="150" spans="6:11" ht="12.75">
      <c r="F150" s="8"/>
      <c r="H150" s="8"/>
      <c r="I150" s="8"/>
      <c r="J150" s="8"/>
      <c r="K150" s="8"/>
    </row>
    <row r="151" spans="6:11" ht="12.75">
      <c r="F151" s="8"/>
      <c r="H151" s="8"/>
      <c r="I151" s="8"/>
      <c r="J151" s="8"/>
      <c r="K151" s="8"/>
    </row>
    <row r="152" spans="6:11" ht="12.75">
      <c r="F152" s="8"/>
      <c r="H152" s="8"/>
      <c r="I152" s="8"/>
      <c r="J152" s="8"/>
      <c r="K152" s="8"/>
    </row>
    <row r="153" spans="6:11" ht="12.75">
      <c r="F153" s="8"/>
      <c r="H153" s="8"/>
      <c r="I153" s="8"/>
      <c r="J153" s="8"/>
      <c r="K153" s="8"/>
    </row>
    <row r="154" spans="6:11" ht="12.75">
      <c r="F154" s="8"/>
      <c r="H154" s="8"/>
      <c r="I154" s="8"/>
      <c r="J154" s="8"/>
      <c r="K154" s="8"/>
    </row>
    <row r="155" spans="6:11" ht="12.75">
      <c r="F155" s="8"/>
      <c r="H155" s="8"/>
      <c r="I155" s="8"/>
      <c r="J155" s="8"/>
      <c r="K155" s="8"/>
    </row>
    <row r="156" spans="6:11" ht="12.75">
      <c r="F156" s="8"/>
      <c r="H156" s="8"/>
      <c r="I156" s="8"/>
      <c r="J156" s="8"/>
      <c r="K156" s="8"/>
    </row>
    <row r="157" spans="6:11" ht="12.75">
      <c r="F157" s="8"/>
      <c r="H157" s="8"/>
      <c r="I157" s="8"/>
      <c r="J157" s="8"/>
      <c r="K157" s="8"/>
    </row>
    <row r="158" spans="6:11" ht="12.75">
      <c r="F158" s="8"/>
      <c r="H158" s="8"/>
      <c r="I158" s="8"/>
      <c r="J158" s="8"/>
      <c r="K158" s="8"/>
    </row>
    <row r="159" spans="6:11" ht="12.75">
      <c r="F159" s="8"/>
      <c r="H159" s="8"/>
      <c r="I159" s="8"/>
      <c r="J159" s="8"/>
      <c r="K159" s="8"/>
    </row>
    <row r="160" spans="6:11" ht="12.75">
      <c r="F160" s="8"/>
      <c r="H160" s="8"/>
      <c r="I160" s="8"/>
      <c r="J160" s="8"/>
      <c r="K160" s="8"/>
    </row>
    <row r="161" spans="6:11" ht="12.75">
      <c r="F161" s="8"/>
      <c r="H161" s="8"/>
      <c r="I161" s="8"/>
      <c r="J161" s="8"/>
      <c r="K161" s="8"/>
    </row>
    <row r="162" spans="6:11" ht="12.75">
      <c r="F162" s="8"/>
      <c r="H162" s="8"/>
      <c r="I162" s="8"/>
      <c r="J162" s="8"/>
      <c r="K162" s="8"/>
    </row>
    <row r="163" spans="6:11" ht="12.75">
      <c r="F163" s="8"/>
      <c r="H163" s="8"/>
      <c r="I163" s="8"/>
      <c r="J163" s="8"/>
      <c r="K163" s="8"/>
    </row>
    <row r="164" spans="6:11" ht="12.75">
      <c r="F164" s="8"/>
      <c r="H164" s="8"/>
      <c r="I164" s="8"/>
      <c r="J164" s="8"/>
      <c r="K164" s="8"/>
    </row>
    <row r="165" spans="6:11" ht="12.75">
      <c r="F165" s="8"/>
      <c r="H165" s="8"/>
      <c r="I165" s="8"/>
      <c r="J165" s="8"/>
      <c r="K165" s="8"/>
    </row>
    <row r="166" spans="6:11" ht="12.75">
      <c r="F166" s="8"/>
      <c r="H166" s="8"/>
      <c r="I166" s="8"/>
      <c r="J166" s="8"/>
      <c r="K166" s="8"/>
    </row>
    <row r="167" spans="6:11" ht="12.75">
      <c r="F167" s="8"/>
      <c r="H167" s="8"/>
      <c r="I167" s="8"/>
      <c r="J167" s="8"/>
      <c r="K167" s="8"/>
    </row>
    <row r="168" spans="6:11" ht="12.75">
      <c r="F168" s="8"/>
      <c r="H168" s="8"/>
      <c r="I168" s="8"/>
      <c r="J168" s="8"/>
      <c r="K168" s="8"/>
    </row>
    <row r="169" spans="6:11" ht="12.75">
      <c r="F169" s="8"/>
      <c r="H169" s="8"/>
      <c r="I169" s="8"/>
      <c r="J169" s="8"/>
      <c r="K169" s="8"/>
    </row>
    <row r="170" spans="6:11" ht="12.75">
      <c r="F170" s="8"/>
      <c r="H170" s="8"/>
      <c r="I170" s="8"/>
      <c r="J170" s="8"/>
      <c r="K170" s="8"/>
    </row>
    <row r="171" spans="6:11" ht="12.75">
      <c r="F171" s="8"/>
      <c r="H171" s="8"/>
      <c r="I171" s="8"/>
      <c r="J171" s="8"/>
      <c r="K171" s="8"/>
    </row>
    <row r="172" spans="6:11" ht="12.75">
      <c r="F172" s="8"/>
      <c r="H172" s="8"/>
      <c r="I172" s="8"/>
      <c r="J172" s="8"/>
      <c r="K172" s="8"/>
    </row>
    <row r="173" spans="6:11" ht="12.75">
      <c r="F173" s="8"/>
      <c r="H173" s="8"/>
      <c r="I173" s="8"/>
      <c r="J173" s="8"/>
      <c r="K173" s="8"/>
    </row>
    <row r="174" spans="6:11" ht="12.75">
      <c r="F174" s="8"/>
      <c r="H174" s="8"/>
      <c r="I174" s="8"/>
      <c r="J174" s="8"/>
      <c r="K174" s="8"/>
    </row>
    <row r="175" spans="6:11" ht="12.75">
      <c r="F175" s="8"/>
      <c r="H175" s="8"/>
      <c r="I175" s="8"/>
      <c r="J175" s="8"/>
      <c r="K175" s="8"/>
    </row>
    <row r="176" spans="6:11" ht="12.75">
      <c r="F176" s="8"/>
      <c r="H176" s="8"/>
      <c r="I176" s="8"/>
      <c r="J176" s="8"/>
      <c r="K176" s="8"/>
    </row>
    <row r="177" spans="6:11" ht="12.75">
      <c r="F177" s="8"/>
      <c r="H177" s="8"/>
      <c r="I177" s="8"/>
      <c r="J177" s="8"/>
      <c r="K177" s="8"/>
    </row>
    <row r="178" spans="6:11" ht="12.75">
      <c r="F178" s="8"/>
      <c r="H178" s="8"/>
      <c r="I178" s="8"/>
      <c r="J178" s="8"/>
      <c r="K178" s="8"/>
    </row>
    <row r="179" spans="6:11" ht="12.75">
      <c r="F179" s="8"/>
      <c r="H179" s="8"/>
      <c r="I179" s="8"/>
      <c r="J179" s="8"/>
      <c r="K179" s="8"/>
    </row>
    <row r="180" spans="6:11" ht="12.75">
      <c r="F180" s="8"/>
      <c r="H180" s="8"/>
      <c r="I180" s="8"/>
      <c r="J180" s="8"/>
      <c r="K180" s="8"/>
    </row>
    <row r="181" spans="6:11" ht="12.75">
      <c r="F181" s="8"/>
      <c r="H181" s="8"/>
      <c r="I181" s="8"/>
      <c r="J181" s="8"/>
      <c r="K181" s="8"/>
    </row>
    <row r="182" spans="6:11" ht="12.75">
      <c r="F182" s="8"/>
      <c r="H182" s="8"/>
      <c r="I182" s="8"/>
      <c r="J182" s="8"/>
      <c r="K182" s="8"/>
    </row>
    <row r="183" spans="6:11" ht="12.75">
      <c r="F183" s="8"/>
      <c r="H183" s="8"/>
      <c r="I183" s="8"/>
      <c r="J183" s="8"/>
      <c r="K183" s="8"/>
    </row>
    <row r="184" spans="6:11" ht="12.75">
      <c r="F184" s="8"/>
      <c r="H184" s="8"/>
      <c r="I184" s="8"/>
      <c r="J184" s="8"/>
      <c r="K184" s="8"/>
    </row>
    <row r="185" spans="6:11" ht="12.75">
      <c r="F185" s="8"/>
      <c r="H185" s="8"/>
      <c r="I185" s="8"/>
      <c r="J185" s="8"/>
      <c r="K185" s="8"/>
    </row>
    <row r="186" spans="6:11" ht="12.75">
      <c r="F186" s="8"/>
      <c r="H186" s="8"/>
      <c r="I186" s="8"/>
      <c r="J186" s="8"/>
      <c r="K186" s="8"/>
    </row>
    <row r="187" spans="6:11" ht="12.75">
      <c r="F187" s="8"/>
      <c r="H187" s="8"/>
      <c r="I187" s="8"/>
      <c r="J187" s="8"/>
      <c r="K187" s="8"/>
    </row>
    <row r="188" spans="6:11" ht="12.75">
      <c r="F188" s="8"/>
      <c r="H188" s="8"/>
      <c r="I188" s="8"/>
      <c r="J188" s="8"/>
      <c r="K188" s="8"/>
    </row>
    <row r="189" spans="6:11" ht="12.75">
      <c r="F189" s="8"/>
      <c r="H189" s="8"/>
      <c r="I189" s="8"/>
      <c r="J189" s="8"/>
      <c r="K189" s="8"/>
    </row>
    <row r="190" spans="6:11" ht="12.75">
      <c r="F190" s="8"/>
      <c r="H190" s="8"/>
      <c r="I190" s="8"/>
      <c r="J190" s="8"/>
      <c r="K190" s="8"/>
    </row>
    <row r="191" spans="6:11" ht="12.75">
      <c r="F191" s="8"/>
      <c r="H191" s="8"/>
      <c r="I191" s="8"/>
      <c r="J191" s="8"/>
      <c r="K191" s="8"/>
    </row>
    <row r="192" spans="6:11" ht="12.75">
      <c r="F192" s="8"/>
      <c r="H192" s="8"/>
      <c r="I192" s="8"/>
      <c r="J192" s="8"/>
      <c r="K192" s="8"/>
    </row>
    <row r="193" spans="6:11" ht="12.75">
      <c r="F193" s="8"/>
      <c r="H193" s="8"/>
      <c r="I193" s="8"/>
      <c r="J193" s="8"/>
      <c r="K193" s="8"/>
    </row>
    <row r="194" spans="6:11" ht="12.75">
      <c r="F194" s="8"/>
      <c r="H194" s="8"/>
      <c r="I194" s="8"/>
      <c r="J194" s="8"/>
      <c r="K194" s="8"/>
    </row>
    <row r="195" spans="6:11" ht="12.75">
      <c r="F195" s="8"/>
      <c r="H195" s="8"/>
      <c r="I195" s="8"/>
      <c r="J195" s="8"/>
      <c r="K195" s="8"/>
    </row>
    <row r="196" spans="6:11" ht="12.75">
      <c r="F196" s="8"/>
      <c r="H196" s="8"/>
      <c r="I196" s="8"/>
      <c r="J196" s="8"/>
      <c r="K196" s="8"/>
    </row>
    <row r="197" spans="6:11" ht="12.75">
      <c r="F197" s="8"/>
      <c r="H197" s="8"/>
      <c r="I197" s="8"/>
      <c r="J197" s="8"/>
      <c r="K197" s="8"/>
    </row>
    <row r="198" spans="6:11" ht="12.75">
      <c r="F198" s="8"/>
      <c r="H198" s="8"/>
      <c r="I198" s="8"/>
      <c r="J198" s="8"/>
      <c r="K198" s="8"/>
    </row>
    <row r="199" spans="6:11" ht="12.75">
      <c r="F199" s="8"/>
      <c r="H199" s="8"/>
      <c r="I199" s="8"/>
      <c r="J199" s="8"/>
      <c r="K199" s="8"/>
    </row>
    <row r="200" spans="6:11" ht="12.75">
      <c r="F200" s="8"/>
      <c r="H200" s="8"/>
      <c r="I200" s="8"/>
      <c r="J200" s="8"/>
      <c r="K200" s="8"/>
    </row>
    <row r="201" spans="6:11" ht="12.75">
      <c r="F201" s="8"/>
      <c r="H201" s="8"/>
      <c r="I201" s="8"/>
      <c r="J201" s="8"/>
      <c r="K201" s="8"/>
    </row>
    <row r="202" spans="6:11" ht="12.75">
      <c r="F202" s="8"/>
      <c r="H202" s="8"/>
      <c r="I202" s="8"/>
      <c r="J202" s="8"/>
      <c r="K202" s="8"/>
    </row>
    <row r="203" spans="6:11" ht="12.75">
      <c r="F203" s="8"/>
      <c r="H203" s="8"/>
      <c r="I203" s="8"/>
      <c r="J203" s="8"/>
      <c r="K203" s="8"/>
    </row>
    <row r="204" spans="6:11" ht="12.75">
      <c r="F204" s="8"/>
      <c r="H204" s="8"/>
      <c r="I204" s="8"/>
      <c r="J204" s="8"/>
      <c r="K204" s="8"/>
    </row>
    <row r="205" spans="6:11" ht="12.75">
      <c r="F205" s="8"/>
      <c r="H205" s="8"/>
      <c r="I205" s="8"/>
      <c r="J205" s="8"/>
      <c r="K205" s="8"/>
    </row>
    <row r="206" spans="6:11" ht="12.75">
      <c r="F206" s="8"/>
      <c r="H206" s="8"/>
      <c r="I206" s="8"/>
      <c r="J206" s="8"/>
      <c r="K206" s="8"/>
    </row>
    <row r="207" spans="6:11" ht="12.75">
      <c r="F207" s="8"/>
      <c r="H207" s="8"/>
      <c r="I207" s="8"/>
      <c r="J207" s="8"/>
      <c r="K207" s="8"/>
    </row>
    <row r="208" spans="6:11" ht="12.75">
      <c r="F208" s="8"/>
      <c r="H208" s="8"/>
      <c r="I208" s="8"/>
      <c r="J208" s="8"/>
      <c r="K208" s="8"/>
    </row>
    <row r="209" spans="6:11" ht="12.75">
      <c r="F209" s="8"/>
      <c r="H209" s="8"/>
      <c r="I209" s="8"/>
      <c r="J209" s="8"/>
      <c r="K209" s="8"/>
    </row>
    <row r="210" spans="6:11" ht="12.75">
      <c r="F210" s="8"/>
      <c r="H210" s="8"/>
      <c r="I210" s="8"/>
      <c r="J210" s="8"/>
      <c r="K210" s="8"/>
    </row>
    <row r="211" spans="6:11" ht="12.75">
      <c r="F211" s="8"/>
      <c r="H211" s="8"/>
      <c r="I211" s="8"/>
      <c r="J211" s="8"/>
      <c r="K211" s="8"/>
    </row>
    <row r="212" spans="6:11" ht="12.75">
      <c r="F212" s="8"/>
      <c r="H212" s="8"/>
      <c r="I212" s="8"/>
      <c r="J212" s="8"/>
      <c r="K212" s="8"/>
    </row>
    <row r="213" spans="6:11" ht="12.75">
      <c r="F213" s="8"/>
      <c r="H213" s="8"/>
      <c r="I213" s="8"/>
      <c r="J213" s="8"/>
      <c r="K213" s="8"/>
    </row>
    <row r="214" spans="6:11" ht="12.75">
      <c r="F214" s="8"/>
      <c r="H214" s="8"/>
      <c r="I214" s="8"/>
      <c r="J214" s="8"/>
      <c r="K214" s="8"/>
    </row>
    <row r="215" spans="6:11" ht="12.75">
      <c r="F215" s="8"/>
      <c r="H215" s="8"/>
      <c r="I215" s="8"/>
      <c r="J215" s="8"/>
      <c r="K215" s="8"/>
    </row>
    <row r="216" spans="6:11" ht="12.75">
      <c r="F216" s="8"/>
      <c r="H216" s="8"/>
      <c r="I216" s="8"/>
      <c r="J216" s="8"/>
      <c r="K216" s="8"/>
    </row>
    <row r="217" spans="6:11" ht="12.75">
      <c r="F217" s="8"/>
      <c r="H217" s="8"/>
      <c r="I217" s="8"/>
      <c r="J217" s="8"/>
      <c r="K217" s="8"/>
    </row>
    <row r="218" spans="6:11" ht="12.75">
      <c r="F218" s="8"/>
      <c r="H218" s="8"/>
      <c r="I218" s="8"/>
      <c r="J218" s="8"/>
      <c r="K218" s="8"/>
    </row>
    <row r="219" spans="6:11" ht="12.75">
      <c r="F219" s="8"/>
      <c r="H219" s="8"/>
      <c r="I219" s="8"/>
      <c r="J219" s="8"/>
      <c r="K219" s="8"/>
    </row>
    <row r="220" spans="6:11" ht="12.75">
      <c r="F220" s="8"/>
      <c r="H220" s="8"/>
      <c r="I220" s="8"/>
      <c r="J220" s="8"/>
      <c r="K220" s="8"/>
    </row>
    <row r="221" spans="6:11" ht="12.75">
      <c r="F221" s="8"/>
      <c r="H221" s="8"/>
      <c r="I221" s="8"/>
      <c r="J221" s="8"/>
      <c r="K221" s="8"/>
    </row>
    <row r="222" spans="6:11" ht="12.75">
      <c r="F222" s="8"/>
      <c r="H222" s="8"/>
      <c r="I222" s="8"/>
      <c r="J222" s="8"/>
      <c r="K222" s="8"/>
    </row>
    <row r="223" spans="6:11" ht="12.75">
      <c r="F223" s="8"/>
      <c r="H223" s="8"/>
      <c r="I223" s="8"/>
      <c r="J223" s="8"/>
      <c r="K223" s="8"/>
    </row>
    <row r="224" spans="6:11" ht="12.75">
      <c r="F224" s="8"/>
      <c r="H224" s="8"/>
      <c r="I224" s="8"/>
      <c r="J224" s="8"/>
      <c r="K224" s="8"/>
    </row>
    <row r="225" spans="6:11" ht="12.75">
      <c r="F225" s="8"/>
      <c r="H225" s="8"/>
      <c r="I225" s="8"/>
      <c r="J225" s="8"/>
      <c r="K225" s="8"/>
    </row>
    <row r="226" spans="6:11" ht="12.75">
      <c r="F226" s="8"/>
      <c r="H226" s="8"/>
      <c r="I226" s="8"/>
      <c r="J226" s="8"/>
      <c r="K226" s="8"/>
    </row>
    <row r="227" spans="6:11" ht="12.75">
      <c r="F227" s="8"/>
      <c r="H227" s="8"/>
      <c r="I227" s="8"/>
      <c r="J227" s="8"/>
      <c r="K227" s="8"/>
    </row>
    <row r="228" spans="6:11" ht="12.75">
      <c r="F228" s="8"/>
      <c r="H228" s="8"/>
      <c r="I228" s="8"/>
      <c r="J228" s="8"/>
      <c r="K228" s="8"/>
    </row>
    <row r="229" spans="6:11" ht="12.75">
      <c r="F229" s="8"/>
      <c r="H229" s="8"/>
      <c r="I229" s="8"/>
      <c r="J229" s="8"/>
      <c r="K229" s="8"/>
    </row>
    <row r="230" spans="6:11" ht="12.75">
      <c r="F230" s="8"/>
      <c r="H230" s="8"/>
      <c r="I230" s="8"/>
      <c r="J230" s="8"/>
      <c r="K230" s="8"/>
    </row>
    <row r="231" spans="6:11" ht="12.75">
      <c r="F231" s="8"/>
      <c r="H231" s="8"/>
      <c r="I231" s="8"/>
      <c r="J231" s="8"/>
      <c r="K231" s="8"/>
    </row>
    <row r="232" spans="6:11" ht="12.75">
      <c r="F232" s="8"/>
      <c r="H232" s="8"/>
      <c r="I232" s="8"/>
      <c r="J232" s="8"/>
      <c r="K232" s="8"/>
    </row>
    <row r="233" spans="6:11" ht="12.75">
      <c r="F233" s="8"/>
      <c r="H233" s="8"/>
      <c r="I233" s="8"/>
      <c r="J233" s="8"/>
      <c r="K233" s="8"/>
    </row>
    <row r="234" spans="6:11" ht="12.75">
      <c r="F234" s="8"/>
      <c r="H234" s="8"/>
      <c r="I234" s="8"/>
      <c r="J234" s="8"/>
      <c r="K234" s="8"/>
    </row>
    <row r="235" spans="6:11" ht="12.75">
      <c r="F235" s="8"/>
      <c r="H235" s="8"/>
      <c r="I235" s="8"/>
      <c r="J235" s="8"/>
      <c r="K235" s="8"/>
    </row>
    <row r="236" spans="6:11" ht="12.75">
      <c r="F236" s="8"/>
      <c r="H236" s="8"/>
      <c r="I236" s="8"/>
      <c r="J236" s="8"/>
      <c r="K236" s="8"/>
    </row>
    <row r="237" spans="6:11" ht="12.75">
      <c r="F237" s="8"/>
      <c r="H237" s="8"/>
      <c r="I237" s="8"/>
      <c r="J237" s="8"/>
      <c r="K237" s="8"/>
    </row>
    <row r="238" spans="6:11" ht="12.75">
      <c r="F238" s="8"/>
      <c r="H238" s="8"/>
      <c r="I238" s="8"/>
      <c r="J238" s="8"/>
      <c r="K238" s="8"/>
    </row>
    <row r="239" spans="6:11" ht="12.75">
      <c r="F239" s="8"/>
      <c r="H239" s="8"/>
      <c r="I239" s="8"/>
      <c r="J239" s="8"/>
      <c r="K239" s="8"/>
    </row>
    <row r="240" spans="6:11" ht="12.75">
      <c r="F240" s="8"/>
      <c r="H240" s="8"/>
      <c r="I240" s="8"/>
      <c r="J240" s="8"/>
      <c r="K240" s="8"/>
    </row>
    <row r="241" spans="6:11" ht="12.75">
      <c r="F241" s="8"/>
      <c r="H241" s="8"/>
      <c r="I241" s="8"/>
      <c r="J241" s="8"/>
      <c r="K241" s="8"/>
    </row>
    <row r="242" spans="6:11" ht="12.75">
      <c r="F242" s="8"/>
      <c r="H242" s="8"/>
      <c r="I242" s="8"/>
      <c r="J242" s="8"/>
      <c r="K242" s="8"/>
    </row>
    <row r="243" spans="6:11" ht="12.75">
      <c r="F243" s="8"/>
      <c r="H243" s="8"/>
      <c r="I243" s="8"/>
      <c r="J243" s="8"/>
      <c r="K243" s="8"/>
    </row>
    <row r="244" spans="6:11" ht="12.75">
      <c r="F244" s="8"/>
      <c r="H244" s="8"/>
      <c r="I244" s="8"/>
      <c r="J244" s="8"/>
      <c r="K244" s="8"/>
    </row>
    <row r="245" spans="6:11" ht="12.75">
      <c r="F245" s="8"/>
      <c r="H245" s="8"/>
      <c r="I245" s="8"/>
      <c r="J245" s="8"/>
      <c r="K245" s="8"/>
    </row>
    <row r="246" spans="6:11" ht="12.75">
      <c r="F246" s="8"/>
      <c r="H246" s="8"/>
      <c r="I246" s="8"/>
      <c r="J246" s="8"/>
      <c r="K246" s="8"/>
    </row>
    <row r="247" spans="6:11" ht="12.75">
      <c r="F247" s="8"/>
      <c r="H247" s="8"/>
      <c r="I247" s="8"/>
      <c r="J247" s="8"/>
      <c r="K247" s="8"/>
    </row>
    <row r="248" spans="6:11" ht="12.75">
      <c r="F248" s="8"/>
      <c r="H248" s="8"/>
      <c r="I248" s="8"/>
      <c r="J248" s="8"/>
      <c r="K248" s="8"/>
    </row>
    <row r="249" spans="6:11" ht="12.75">
      <c r="F249" s="8"/>
      <c r="H249" s="8"/>
      <c r="I249" s="8"/>
      <c r="J249" s="8"/>
      <c r="K249" s="8"/>
    </row>
    <row r="250" spans="6:11" ht="12.75">
      <c r="F250" s="8"/>
      <c r="H250" s="8"/>
      <c r="I250" s="8"/>
      <c r="J250" s="8"/>
      <c r="K250" s="8"/>
    </row>
    <row r="251" spans="6:11" ht="12.75">
      <c r="F251" s="8"/>
      <c r="H251" s="8"/>
      <c r="I251" s="8"/>
      <c r="J251" s="8"/>
      <c r="K251" s="8"/>
    </row>
    <row r="252" spans="6:11" ht="12.75">
      <c r="F252" s="8"/>
      <c r="H252" s="8"/>
      <c r="I252" s="8"/>
      <c r="J252" s="8"/>
      <c r="K252" s="8"/>
    </row>
    <row r="253" spans="6:11" ht="12.75">
      <c r="F253" s="8"/>
      <c r="H253" s="8"/>
      <c r="I253" s="8"/>
      <c r="J253" s="8"/>
      <c r="K253" s="8"/>
    </row>
    <row r="254" spans="6:11" ht="12.75">
      <c r="F254" s="8"/>
      <c r="H254" s="8"/>
      <c r="I254" s="8"/>
      <c r="J254" s="8"/>
      <c r="K254" s="8"/>
    </row>
    <row r="255" spans="6:11" ht="12.75">
      <c r="F255" s="8"/>
      <c r="H255" s="8"/>
      <c r="I255" s="8"/>
      <c r="J255" s="8"/>
      <c r="K255" s="8"/>
    </row>
    <row r="256" spans="6:11" ht="12.75">
      <c r="F256" s="8"/>
      <c r="H256" s="8"/>
      <c r="I256" s="8"/>
      <c r="J256" s="8"/>
      <c r="K256" s="8"/>
    </row>
    <row r="257" spans="6:11" ht="12.75">
      <c r="F257" s="8"/>
      <c r="H257" s="8"/>
      <c r="I257" s="8"/>
      <c r="J257" s="8"/>
      <c r="K257" s="8"/>
    </row>
    <row r="258" spans="6:11" ht="12.75">
      <c r="F258" s="8"/>
      <c r="H258" s="8"/>
      <c r="I258" s="8"/>
      <c r="J258" s="8"/>
      <c r="K258" s="8"/>
    </row>
    <row r="259" spans="6:11" ht="12.75">
      <c r="F259" s="8"/>
      <c r="H259" s="8"/>
      <c r="I259" s="8"/>
      <c r="J259" s="8"/>
      <c r="K259" s="8"/>
    </row>
    <row r="260" spans="6:11" ht="12.75">
      <c r="F260" s="8"/>
      <c r="H260" s="8"/>
      <c r="I260" s="8"/>
      <c r="J260" s="8"/>
      <c r="K260" s="8"/>
    </row>
    <row r="261" spans="6:11" ht="12.75">
      <c r="F261" s="8"/>
      <c r="H261" s="8"/>
      <c r="I261" s="8"/>
      <c r="J261" s="8"/>
      <c r="K261" s="8"/>
    </row>
    <row r="262" spans="6:11" ht="12.75">
      <c r="F262" s="8"/>
      <c r="H262" s="8"/>
      <c r="I262" s="8"/>
      <c r="J262" s="8"/>
      <c r="K262" s="8"/>
    </row>
    <row r="263" spans="6:11" ht="12.75">
      <c r="F263" s="8"/>
      <c r="H263" s="8"/>
      <c r="I263" s="8"/>
      <c r="J263" s="8"/>
      <c r="K263" s="8"/>
    </row>
    <row r="264" spans="6:11" ht="12.75">
      <c r="F264" s="8"/>
      <c r="H264" s="8"/>
      <c r="I264" s="8"/>
      <c r="J264" s="8"/>
      <c r="K264" s="8"/>
    </row>
    <row r="265" spans="6:11" ht="12.75">
      <c r="F265" s="8"/>
      <c r="H265" s="8"/>
      <c r="I265" s="8"/>
      <c r="J265" s="8"/>
      <c r="K265" s="8"/>
    </row>
    <row r="266" spans="6:11" ht="12.75">
      <c r="F266" s="8"/>
      <c r="H266" s="8"/>
      <c r="I266" s="8"/>
      <c r="J266" s="8"/>
      <c r="K266" s="8"/>
    </row>
    <row r="267" spans="6:11" ht="12.75">
      <c r="F267" s="8"/>
      <c r="H267" s="8"/>
      <c r="I267" s="8"/>
      <c r="J267" s="8"/>
      <c r="K267" s="8"/>
    </row>
    <row r="268" spans="6:11" ht="12.75">
      <c r="F268" s="8"/>
      <c r="H268" s="8"/>
      <c r="I268" s="8"/>
      <c r="J268" s="8"/>
      <c r="K268" s="8"/>
    </row>
    <row r="269" spans="6:11" ht="12.75">
      <c r="F269" s="8"/>
      <c r="H269" s="8"/>
      <c r="I269" s="8"/>
      <c r="J269" s="8"/>
      <c r="K269" s="8"/>
    </row>
    <row r="270" spans="6:11" ht="12.75">
      <c r="F270" s="8"/>
      <c r="H270" s="8"/>
      <c r="I270" s="8"/>
      <c r="J270" s="8"/>
      <c r="K270" s="8"/>
    </row>
    <row r="271" spans="6:11" ht="12.75">
      <c r="F271" s="8"/>
      <c r="H271" s="8"/>
      <c r="I271" s="8"/>
      <c r="J271" s="8"/>
      <c r="K271" s="8"/>
    </row>
    <row r="272" spans="6:11" ht="12.75">
      <c r="F272" s="8"/>
      <c r="H272" s="8"/>
      <c r="I272" s="8"/>
      <c r="J272" s="8"/>
      <c r="K272" s="8"/>
    </row>
    <row r="273" spans="6:11" ht="12.75">
      <c r="F273" s="8"/>
      <c r="H273" s="8"/>
      <c r="I273" s="8"/>
      <c r="J273" s="8"/>
      <c r="K273" s="8"/>
    </row>
    <row r="274" spans="6:11" ht="12.75">
      <c r="F274" s="8"/>
      <c r="H274" s="8"/>
      <c r="I274" s="8"/>
      <c r="J274" s="8"/>
      <c r="K274" s="8"/>
    </row>
    <row r="275" spans="6:11" ht="12.75">
      <c r="F275" s="8"/>
      <c r="H275" s="8"/>
      <c r="I275" s="8"/>
      <c r="J275" s="8"/>
      <c r="K275" s="8"/>
    </row>
    <row r="276" spans="6:11" ht="12.75">
      <c r="F276" s="8"/>
      <c r="H276" s="8"/>
      <c r="I276" s="8"/>
      <c r="J276" s="8"/>
      <c r="K276" s="8"/>
    </row>
    <row r="277" spans="6:11" ht="12.75">
      <c r="F277" s="8"/>
      <c r="H277" s="8"/>
      <c r="I277" s="8"/>
      <c r="J277" s="8"/>
      <c r="K277" s="8"/>
    </row>
    <row r="278" spans="6:11" ht="12.75">
      <c r="F278" s="8"/>
      <c r="H278" s="8"/>
      <c r="I278" s="8"/>
      <c r="J278" s="8"/>
      <c r="K278" s="8"/>
    </row>
    <row r="279" spans="6:11" ht="12.75">
      <c r="F279" s="8"/>
      <c r="H279" s="8"/>
      <c r="I279" s="8"/>
      <c r="J279" s="8"/>
      <c r="K279" s="8"/>
    </row>
    <row r="280" spans="6:11" ht="12.75">
      <c r="F280" s="8"/>
      <c r="H280" s="8"/>
      <c r="I280" s="8"/>
      <c r="J280" s="8"/>
      <c r="K280" s="8"/>
    </row>
    <row r="281" spans="6:11" ht="12.75">
      <c r="F281" s="8"/>
      <c r="H281" s="8"/>
      <c r="I281" s="8"/>
      <c r="J281" s="8"/>
      <c r="K281" s="8"/>
    </row>
    <row r="282" spans="6:11" ht="12.75">
      <c r="F282" s="8"/>
      <c r="H282" s="8"/>
      <c r="I282" s="8"/>
      <c r="J282" s="8"/>
      <c r="K282" s="8"/>
    </row>
    <row r="283" spans="6:11" ht="12.75">
      <c r="F283" s="8"/>
      <c r="H283" s="8"/>
      <c r="I283" s="8"/>
      <c r="J283" s="8"/>
      <c r="K283" s="8"/>
    </row>
    <row r="284" spans="6:11" ht="12.75">
      <c r="F284" s="8"/>
      <c r="H284" s="8"/>
      <c r="I284" s="8"/>
      <c r="J284" s="8"/>
      <c r="K284" s="8"/>
    </row>
    <row r="285" spans="6:11" ht="12.75">
      <c r="F285" s="8"/>
      <c r="H285" s="8"/>
      <c r="I285" s="8"/>
      <c r="J285" s="8"/>
      <c r="K285" s="8"/>
    </row>
    <row r="286" spans="6:11" ht="12.75">
      <c r="F286" s="8"/>
      <c r="H286" s="8"/>
      <c r="I286" s="8"/>
      <c r="J286" s="8"/>
      <c r="K286" s="8"/>
    </row>
    <row r="287" spans="6:11" ht="12.75">
      <c r="F287" s="8"/>
      <c r="H287" s="8"/>
      <c r="I287" s="8"/>
      <c r="J287" s="8"/>
      <c r="K287" s="8"/>
    </row>
    <row r="288" spans="6:11" ht="12.75">
      <c r="F288" s="8"/>
      <c r="H288" s="8"/>
      <c r="I288" s="8"/>
      <c r="J288" s="8"/>
      <c r="K288" s="8"/>
    </row>
    <row r="289" spans="6:11" ht="12.75">
      <c r="F289" s="8"/>
      <c r="H289" s="8"/>
      <c r="I289" s="8"/>
      <c r="J289" s="8"/>
      <c r="K289" s="8"/>
    </row>
    <row r="290" spans="6:11" ht="12.75">
      <c r="F290" s="8"/>
      <c r="H290" s="8"/>
      <c r="I290" s="8"/>
      <c r="J290" s="8"/>
      <c r="K290" s="8"/>
    </row>
    <row r="291" spans="6:11" ht="12.75">
      <c r="F291" s="8"/>
      <c r="H291" s="8"/>
      <c r="I291" s="8"/>
      <c r="J291" s="8"/>
      <c r="K291" s="8"/>
    </row>
    <row r="292" spans="6:11" ht="12.75">
      <c r="F292" s="8"/>
      <c r="H292" s="8"/>
      <c r="I292" s="8"/>
      <c r="J292" s="8"/>
      <c r="K292" s="8"/>
    </row>
    <row r="293" spans="6:11" ht="12.75">
      <c r="F293" s="8"/>
      <c r="H293" s="8"/>
      <c r="I293" s="8"/>
      <c r="J293" s="8"/>
      <c r="K293" s="8"/>
    </row>
    <row r="294" spans="6:11" ht="12.75">
      <c r="F294" s="8"/>
      <c r="H294" s="8"/>
      <c r="I294" s="8"/>
      <c r="J294" s="8"/>
      <c r="K294" s="8"/>
    </row>
    <row r="295" spans="6:11" ht="12.75">
      <c r="F295" s="8"/>
      <c r="H295" s="8"/>
      <c r="I295" s="8"/>
      <c r="J295" s="8"/>
      <c r="K295" s="8"/>
    </row>
    <row r="296" spans="6:11" ht="12.75">
      <c r="F296" s="8"/>
      <c r="H296" s="8"/>
      <c r="I296" s="8"/>
      <c r="J296" s="8"/>
      <c r="K296" s="8"/>
    </row>
    <row r="297" spans="6:11" ht="12.75">
      <c r="F297" s="8"/>
      <c r="H297" s="8"/>
      <c r="I297" s="8"/>
      <c r="J297" s="8"/>
      <c r="K297" s="8"/>
    </row>
    <row r="298" spans="6:11" ht="12.75">
      <c r="F298" s="8"/>
      <c r="H298" s="8"/>
      <c r="I298" s="8"/>
      <c r="J298" s="8"/>
      <c r="K298" s="8"/>
    </row>
    <row r="299" spans="6:11" ht="12.75">
      <c r="F299" s="8"/>
      <c r="H299" s="8"/>
      <c r="I299" s="8"/>
      <c r="J299" s="8"/>
      <c r="K299" s="8"/>
    </row>
    <row r="300" spans="6:11" ht="12.75">
      <c r="F300" s="8"/>
      <c r="H300" s="8"/>
      <c r="I300" s="8"/>
      <c r="J300" s="8"/>
      <c r="K300" s="8"/>
    </row>
    <row r="301" spans="6:11" ht="12.75">
      <c r="F301" s="8"/>
      <c r="H301" s="8"/>
      <c r="I301" s="8"/>
      <c r="J301" s="8"/>
      <c r="K301" s="8"/>
    </row>
    <row r="302" spans="6:11" ht="12.75">
      <c r="F302" s="8"/>
      <c r="H302" s="8"/>
      <c r="I302" s="8"/>
      <c r="J302" s="8"/>
      <c r="K302" s="8"/>
    </row>
    <row r="303" spans="6:11" ht="12.75">
      <c r="F303" s="8"/>
      <c r="H303" s="8"/>
      <c r="I303" s="8"/>
      <c r="J303" s="8"/>
      <c r="K303" s="8"/>
    </row>
    <row r="304" spans="6:11" ht="12.75">
      <c r="F304" s="8"/>
      <c r="H304" s="8"/>
      <c r="I304" s="8"/>
      <c r="J304" s="8"/>
      <c r="K304" s="8"/>
    </row>
    <row r="305" spans="6:11" ht="12.75">
      <c r="F305" s="8"/>
      <c r="H305" s="8"/>
      <c r="I305" s="8"/>
      <c r="J305" s="8"/>
      <c r="K305" s="8"/>
    </row>
    <row r="306" spans="6:11" ht="12.75">
      <c r="F306" s="8"/>
      <c r="H306" s="8"/>
      <c r="I306" s="8"/>
      <c r="J306" s="8"/>
      <c r="K306" s="8"/>
    </row>
    <row r="307" spans="6:11" ht="12.75">
      <c r="F307" s="8"/>
      <c r="H307" s="8"/>
      <c r="I307" s="8"/>
      <c r="J307" s="8"/>
      <c r="K307" s="8"/>
    </row>
    <row r="308" spans="6:11" ht="12.75">
      <c r="F308" s="8"/>
      <c r="H308" s="8"/>
      <c r="I308" s="8"/>
      <c r="J308" s="8"/>
      <c r="K308" s="8"/>
    </row>
    <row r="309" spans="6:11" ht="12.75">
      <c r="F309" s="8"/>
      <c r="H309" s="8"/>
      <c r="I309" s="8"/>
      <c r="J309" s="8"/>
      <c r="K309" s="8"/>
    </row>
    <row r="310" spans="6:11" ht="12.75">
      <c r="F310" s="8"/>
      <c r="H310" s="8"/>
      <c r="I310" s="8"/>
      <c r="J310" s="8"/>
      <c r="K310" s="8"/>
    </row>
    <row r="311" spans="6:11" ht="12.75">
      <c r="F311" s="8"/>
      <c r="H311" s="8"/>
      <c r="I311" s="8"/>
      <c r="J311" s="8"/>
      <c r="K311" s="8"/>
    </row>
    <row r="312" spans="6:11" ht="12.75">
      <c r="F312" s="8"/>
      <c r="H312" s="8"/>
      <c r="I312" s="8"/>
      <c r="J312" s="8"/>
      <c r="K312" s="8"/>
    </row>
    <row r="313" spans="6:11" ht="12.75">
      <c r="F313" s="8"/>
      <c r="H313" s="8"/>
      <c r="I313" s="8"/>
      <c r="J313" s="8"/>
      <c r="K313" s="8"/>
    </row>
    <row r="314" spans="6:11" ht="12.75">
      <c r="F314" s="8"/>
      <c r="H314" s="8"/>
      <c r="I314" s="8"/>
      <c r="J314" s="8"/>
      <c r="K314" s="8"/>
    </row>
    <row r="315" spans="6:11" ht="12.75">
      <c r="F315" s="8"/>
      <c r="H315" s="8"/>
      <c r="I315" s="8"/>
      <c r="J315" s="8"/>
      <c r="K315" s="8"/>
    </row>
    <row r="316" spans="6:11" ht="12.75">
      <c r="F316" s="8"/>
      <c r="H316" s="8"/>
      <c r="I316" s="8"/>
      <c r="J316" s="8"/>
      <c r="K316" s="8"/>
    </row>
    <row r="317" spans="6:11" ht="12.75">
      <c r="F317" s="8"/>
      <c r="H317" s="8"/>
      <c r="I317" s="8"/>
      <c r="J317" s="8"/>
      <c r="K317" s="8"/>
    </row>
    <row r="318" spans="6:11" ht="12.75">
      <c r="F318" s="8"/>
      <c r="H318" s="8"/>
      <c r="I318" s="8"/>
      <c r="J318" s="8"/>
      <c r="K318" s="8"/>
    </row>
    <row r="319" spans="6:11" ht="12.75">
      <c r="F319" s="8"/>
      <c r="H319" s="8"/>
      <c r="I319" s="8"/>
      <c r="J319" s="8"/>
      <c r="K319" s="8"/>
    </row>
    <row r="320" spans="6:11" ht="12.75">
      <c r="F320" s="8"/>
      <c r="H320" s="8"/>
      <c r="I320" s="8"/>
      <c r="J320" s="8"/>
      <c r="K320" s="8"/>
    </row>
    <row r="321" spans="6:11" ht="12.75">
      <c r="F321" s="8"/>
      <c r="H321" s="8"/>
      <c r="I321" s="8"/>
      <c r="J321" s="8"/>
      <c r="K321" s="8"/>
    </row>
    <row r="322" spans="6:11" ht="12.75">
      <c r="F322" s="8"/>
      <c r="H322" s="8"/>
      <c r="I322" s="8"/>
      <c r="J322" s="8"/>
      <c r="K322" s="8"/>
    </row>
    <row r="323" spans="6:11" ht="12.75">
      <c r="F323" s="8"/>
      <c r="H323" s="8"/>
      <c r="I323" s="8"/>
      <c r="J323" s="8"/>
      <c r="K323" s="8"/>
    </row>
    <row r="324" spans="6:11" ht="12.75">
      <c r="F324" s="8"/>
      <c r="H324" s="8"/>
      <c r="I324" s="8"/>
      <c r="J324" s="8"/>
      <c r="K324" s="8"/>
    </row>
    <row r="325" spans="6:11" ht="12.75">
      <c r="F325" s="8"/>
      <c r="H325" s="8"/>
      <c r="I325" s="8"/>
      <c r="J325" s="8"/>
      <c r="K325" s="8"/>
    </row>
    <row r="326" spans="6:11" ht="12.75">
      <c r="F326" s="8"/>
      <c r="H326" s="8"/>
      <c r="I326" s="8"/>
      <c r="J326" s="8"/>
      <c r="K326" s="8"/>
    </row>
    <row r="327" spans="6:11" ht="12.75">
      <c r="F327" s="8"/>
      <c r="H327" s="8"/>
      <c r="I327" s="8"/>
      <c r="J327" s="8"/>
      <c r="K327" s="8"/>
    </row>
    <row r="328" spans="6:11" ht="12.75">
      <c r="F328" s="8"/>
      <c r="H328" s="8"/>
      <c r="I328" s="8"/>
      <c r="J328" s="8"/>
      <c r="K328" s="8"/>
    </row>
    <row r="329" spans="6:11" ht="12.75">
      <c r="F329" s="8"/>
      <c r="H329" s="8"/>
      <c r="I329" s="8"/>
      <c r="J329" s="8"/>
      <c r="K329" s="8"/>
    </row>
    <row r="330" spans="6:11" ht="12.75">
      <c r="F330" s="8"/>
      <c r="H330" s="8"/>
      <c r="I330" s="8"/>
      <c r="J330" s="8"/>
      <c r="K330" s="8"/>
    </row>
    <row r="331" spans="6:11" ht="12.75">
      <c r="F331" s="8"/>
      <c r="H331" s="8"/>
      <c r="I331" s="8"/>
      <c r="J331" s="8"/>
      <c r="K331" s="8"/>
    </row>
    <row r="332" spans="6:11" ht="12.75">
      <c r="F332" s="8"/>
      <c r="H332" s="8"/>
      <c r="I332" s="8"/>
      <c r="J332" s="8"/>
      <c r="K332" s="8"/>
    </row>
    <row r="333" spans="6:11" ht="12.75">
      <c r="F333" s="8"/>
      <c r="H333" s="8"/>
      <c r="I333" s="8"/>
      <c r="J333" s="8"/>
      <c r="K333" s="8"/>
    </row>
    <row r="334" spans="6:11" ht="12.75">
      <c r="F334" s="8"/>
      <c r="H334" s="8"/>
      <c r="I334" s="8"/>
      <c r="J334" s="8"/>
      <c r="K334" s="8"/>
    </row>
    <row r="335" spans="6:11" ht="12.75">
      <c r="F335" s="8"/>
      <c r="H335" s="8"/>
      <c r="I335" s="8"/>
      <c r="J335" s="8"/>
      <c r="K335" s="8"/>
    </row>
    <row r="336" spans="6:11" ht="12.75">
      <c r="F336" s="8"/>
      <c r="H336" s="8"/>
      <c r="I336" s="8"/>
      <c r="J336" s="8"/>
      <c r="K336" s="8"/>
    </row>
    <row r="337" spans="6:11" ht="12.75">
      <c r="F337" s="8"/>
      <c r="H337" s="8"/>
      <c r="I337" s="8"/>
      <c r="J337" s="8"/>
      <c r="K337" s="8"/>
    </row>
    <row r="338" spans="6:11" ht="12.75">
      <c r="F338" s="8"/>
      <c r="H338" s="8"/>
      <c r="I338" s="8"/>
      <c r="J338" s="8"/>
      <c r="K338" s="8"/>
    </row>
    <row r="339" spans="6:11" ht="12.75">
      <c r="F339" s="8"/>
      <c r="H339" s="8"/>
      <c r="I339" s="8"/>
      <c r="J339" s="8"/>
      <c r="K339" s="8"/>
    </row>
    <row r="340" spans="6:11" ht="12.75">
      <c r="F340" s="8"/>
      <c r="H340" s="8"/>
      <c r="I340" s="8"/>
      <c r="J340" s="8"/>
      <c r="K340" s="8"/>
    </row>
    <row r="341" spans="6:11" ht="12.75">
      <c r="F341" s="8"/>
      <c r="H341" s="8"/>
      <c r="I341" s="8"/>
      <c r="J341" s="8"/>
      <c r="K341" s="8"/>
    </row>
    <row r="342" spans="6:11" ht="12.75">
      <c r="F342" s="8"/>
      <c r="H342" s="8"/>
      <c r="I342" s="8"/>
      <c r="J342" s="8"/>
      <c r="K342" s="8"/>
    </row>
    <row r="343" spans="6:11" ht="12.75">
      <c r="F343" s="8"/>
      <c r="H343" s="8"/>
      <c r="I343" s="8"/>
      <c r="J343" s="8"/>
      <c r="K343" s="8"/>
    </row>
    <row r="344" spans="6:11" ht="12.75">
      <c r="F344" s="8"/>
      <c r="H344" s="8"/>
      <c r="I344" s="8"/>
      <c r="J344" s="8"/>
      <c r="K344" s="8"/>
    </row>
    <row r="345" spans="6:11" ht="12.75">
      <c r="F345" s="8"/>
      <c r="H345" s="8"/>
      <c r="I345" s="8"/>
      <c r="J345" s="8"/>
      <c r="K345" s="8"/>
    </row>
    <row r="346" spans="6:11" ht="12.75">
      <c r="F346" s="8"/>
      <c r="H346" s="8"/>
      <c r="I346" s="8"/>
      <c r="J346" s="8"/>
      <c r="K346" s="8"/>
    </row>
    <row r="347" spans="6:11" ht="12.75">
      <c r="F347" s="8"/>
      <c r="H347" s="8"/>
      <c r="I347" s="8"/>
      <c r="J347" s="8"/>
      <c r="K347" s="8"/>
    </row>
    <row r="348" spans="6:11" ht="12.75">
      <c r="F348" s="8"/>
      <c r="H348" s="8"/>
      <c r="I348" s="8"/>
      <c r="J348" s="8"/>
      <c r="K348" s="8"/>
    </row>
    <row r="349" spans="6:11" ht="12.75">
      <c r="F349" s="8"/>
      <c r="H349" s="8"/>
      <c r="I349" s="8"/>
      <c r="J349" s="8"/>
      <c r="K349" s="8"/>
    </row>
    <row r="350" spans="6:11" ht="12.75">
      <c r="F350" s="8"/>
      <c r="H350" s="8"/>
      <c r="I350" s="8"/>
      <c r="J350" s="8"/>
      <c r="K350" s="8"/>
    </row>
    <row r="351" spans="6:11" ht="12.75">
      <c r="F351" s="8"/>
      <c r="H351" s="8"/>
      <c r="I351" s="8"/>
      <c r="J351" s="8"/>
      <c r="K351" s="8"/>
    </row>
    <row r="352" spans="6:11" ht="12.75">
      <c r="F352" s="8"/>
      <c r="H352" s="8"/>
      <c r="I352" s="8"/>
      <c r="J352" s="8"/>
      <c r="K352" s="8"/>
    </row>
    <row r="353" spans="6:11" ht="12.75">
      <c r="F353" s="8"/>
      <c r="H353" s="8"/>
      <c r="I353" s="8"/>
      <c r="J353" s="8"/>
      <c r="K353" s="8"/>
    </row>
    <row r="354" spans="6:11" ht="12.75">
      <c r="F354" s="8"/>
      <c r="H354" s="8"/>
      <c r="I354" s="8"/>
      <c r="J354" s="8"/>
      <c r="K354" s="8"/>
    </row>
    <row r="355" spans="6:11" ht="12.75">
      <c r="F355" s="8"/>
      <c r="H355" s="8"/>
      <c r="I355" s="8"/>
      <c r="J355" s="8"/>
      <c r="K355" s="8"/>
    </row>
    <row r="356" spans="6:11" ht="12.75">
      <c r="F356" s="8"/>
      <c r="H356" s="8"/>
      <c r="I356" s="8"/>
      <c r="J356" s="8"/>
      <c r="K356" s="8"/>
    </row>
    <row r="357" spans="6:11" ht="12.75">
      <c r="F357" s="8"/>
      <c r="H357" s="8"/>
      <c r="I357" s="8"/>
      <c r="J357" s="8"/>
      <c r="K357" s="8"/>
    </row>
    <row r="358" spans="6:11" ht="12.75">
      <c r="F358" s="8"/>
      <c r="H358" s="8"/>
      <c r="I358" s="8"/>
      <c r="J358" s="8"/>
      <c r="K358" s="8"/>
    </row>
    <row r="359" spans="6:11" ht="12.75">
      <c r="F359" s="8"/>
      <c r="H359" s="8"/>
      <c r="I359" s="8"/>
      <c r="J359" s="8"/>
      <c r="K359" s="8"/>
    </row>
    <row r="360" spans="6:11" ht="12.75">
      <c r="F360" s="8"/>
      <c r="H360" s="8"/>
      <c r="I360" s="8"/>
      <c r="J360" s="8"/>
      <c r="K360" s="8"/>
    </row>
    <row r="361" spans="6:11" ht="12.75">
      <c r="F361" s="8"/>
      <c r="H361" s="8"/>
      <c r="I361" s="8"/>
      <c r="J361" s="8"/>
      <c r="K361" s="8"/>
    </row>
    <row r="362" spans="6:11" ht="12.75">
      <c r="F362" s="8"/>
      <c r="H362" s="8"/>
      <c r="I362" s="8"/>
      <c r="J362" s="8"/>
      <c r="K362" s="8"/>
    </row>
    <row r="363" spans="6:11" ht="12.75">
      <c r="F363" s="8"/>
      <c r="H363" s="8"/>
      <c r="I363" s="8"/>
      <c r="J363" s="8"/>
      <c r="K363" s="8"/>
    </row>
    <row r="364" spans="6:11" ht="12.75">
      <c r="F364" s="8"/>
      <c r="H364" s="8"/>
      <c r="I364" s="8"/>
      <c r="J364" s="8"/>
      <c r="K364" s="8"/>
    </row>
    <row r="365" spans="6:11" ht="12.75">
      <c r="F365" s="8"/>
      <c r="H365" s="8"/>
      <c r="I365" s="8"/>
      <c r="J365" s="8"/>
      <c r="K365" s="8"/>
    </row>
    <row r="366" spans="6:11" ht="12.75">
      <c r="F366" s="8"/>
      <c r="H366" s="8"/>
      <c r="I366" s="8"/>
      <c r="J366" s="8"/>
      <c r="K366" s="8"/>
    </row>
    <row r="367" spans="6:11" ht="12.75">
      <c r="F367" s="8"/>
      <c r="H367" s="8"/>
      <c r="I367" s="8"/>
      <c r="J367" s="8"/>
      <c r="K367" s="8"/>
    </row>
    <row r="368" spans="6:11" ht="12.75">
      <c r="F368" s="8"/>
      <c r="H368" s="8"/>
      <c r="I368" s="8"/>
      <c r="J368" s="8"/>
      <c r="K368" s="8"/>
    </row>
    <row r="369" spans="6:11" ht="12.75">
      <c r="F369" s="8"/>
      <c r="H369" s="8"/>
      <c r="I369" s="8"/>
      <c r="J369" s="8"/>
      <c r="K369" s="8"/>
    </row>
    <row r="370" spans="6:11" ht="12.75">
      <c r="F370" s="8"/>
      <c r="H370" s="8"/>
      <c r="I370" s="8"/>
      <c r="J370" s="8"/>
      <c r="K370" s="8"/>
    </row>
    <row r="371" spans="6:11" ht="12.75">
      <c r="F371" s="8"/>
      <c r="H371" s="8"/>
      <c r="I371" s="8"/>
      <c r="J371" s="8"/>
      <c r="K371" s="8"/>
    </row>
    <row r="372" spans="6:11" ht="12.75">
      <c r="F372" s="8"/>
      <c r="H372" s="8"/>
      <c r="I372" s="8"/>
      <c r="J372" s="8"/>
      <c r="K372" s="8"/>
    </row>
    <row r="373" spans="6:11" ht="12.75">
      <c r="F373" s="8"/>
      <c r="H373" s="8"/>
      <c r="I373" s="8"/>
      <c r="J373" s="8"/>
      <c r="K373" s="8"/>
    </row>
    <row r="374" spans="6:11" ht="12.75">
      <c r="F374" s="8"/>
      <c r="H374" s="8"/>
      <c r="I374" s="8"/>
      <c r="J374" s="8"/>
      <c r="K374" s="8"/>
    </row>
    <row r="375" spans="6:11" ht="12.75">
      <c r="F375" s="8"/>
      <c r="H375" s="8"/>
      <c r="I375" s="8"/>
      <c r="J375" s="8"/>
      <c r="K375" s="8"/>
    </row>
    <row r="376" spans="6:11" ht="12.75">
      <c r="F376" s="8"/>
      <c r="H376" s="8"/>
      <c r="I376" s="8"/>
      <c r="J376" s="8"/>
      <c r="K376" s="8"/>
    </row>
    <row r="377" spans="6:11" ht="12.75">
      <c r="F377" s="8"/>
      <c r="H377" s="8"/>
      <c r="I377" s="8"/>
      <c r="J377" s="8"/>
      <c r="K377" s="8"/>
    </row>
    <row r="378" spans="6:11" ht="12.75">
      <c r="F378" s="8"/>
      <c r="H378" s="8"/>
      <c r="I378" s="8"/>
      <c r="J378" s="8"/>
      <c r="K378" s="8"/>
    </row>
    <row r="379" spans="6:11" ht="12.75">
      <c r="F379" s="8"/>
      <c r="H379" s="8"/>
      <c r="I379" s="8"/>
      <c r="J379" s="8"/>
      <c r="K379" s="8"/>
    </row>
    <row r="380" spans="6:11" ht="12.75">
      <c r="F380" s="8"/>
      <c r="H380" s="8"/>
      <c r="I380" s="8"/>
      <c r="J380" s="8"/>
      <c r="K380" s="8"/>
    </row>
    <row r="381" spans="6:11" ht="12.75">
      <c r="F381" s="8"/>
      <c r="H381" s="8"/>
      <c r="I381" s="8"/>
      <c r="J381" s="8"/>
      <c r="K381" s="8"/>
    </row>
    <row r="382" spans="6:11" ht="12.75">
      <c r="F382" s="8"/>
      <c r="H382" s="8"/>
      <c r="I382" s="8"/>
      <c r="J382" s="8"/>
      <c r="K382" s="8"/>
    </row>
    <row r="383" spans="6:11" ht="12.75">
      <c r="F383" s="8"/>
      <c r="H383" s="8"/>
      <c r="I383" s="8"/>
      <c r="J383" s="8"/>
      <c r="K383" s="8"/>
    </row>
    <row r="384" spans="6:11" ht="12.75">
      <c r="F384" s="8"/>
      <c r="H384" s="8"/>
      <c r="I384" s="8"/>
      <c r="J384" s="8"/>
      <c r="K384" s="8"/>
    </row>
    <row r="385" spans="6:11" ht="12.75">
      <c r="F385" s="8"/>
      <c r="H385" s="8"/>
      <c r="I385" s="8"/>
      <c r="J385" s="8"/>
      <c r="K385" s="8"/>
    </row>
    <row r="386" spans="6:11" ht="12.75">
      <c r="F386" s="8"/>
      <c r="H386" s="8"/>
      <c r="I386" s="8"/>
      <c r="J386" s="8"/>
      <c r="K386" s="8"/>
    </row>
    <row r="387" spans="6:11" ht="12.75">
      <c r="F387" s="8"/>
      <c r="H387" s="8"/>
      <c r="I387" s="8"/>
      <c r="J387" s="8"/>
      <c r="K387" s="8"/>
    </row>
    <row r="388" spans="6:11" ht="12.75">
      <c r="F388" s="8"/>
      <c r="H388" s="8"/>
      <c r="I388" s="8"/>
      <c r="J388" s="8"/>
      <c r="K388" s="8"/>
    </row>
    <row r="389" spans="6:11" ht="12.75">
      <c r="F389" s="8"/>
      <c r="H389" s="8"/>
      <c r="I389" s="8"/>
      <c r="J389" s="8"/>
      <c r="K389" s="8"/>
    </row>
    <row r="390" spans="6:11" ht="12.75">
      <c r="F390" s="8"/>
      <c r="H390" s="8"/>
      <c r="I390" s="8"/>
      <c r="J390" s="8"/>
      <c r="K390" s="8"/>
    </row>
    <row r="391" spans="6:11" ht="12.75">
      <c r="F391" s="8"/>
      <c r="H391" s="8"/>
      <c r="I391" s="8"/>
      <c r="J391" s="8"/>
      <c r="K391" s="8"/>
    </row>
    <row r="392" spans="6:11" ht="12.75">
      <c r="F392" s="8"/>
      <c r="H392" s="8"/>
      <c r="I392" s="8"/>
      <c r="J392" s="8"/>
      <c r="K392" s="8"/>
    </row>
    <row r="393" spans="6:11" ht="12.75">
      <c r="F393" s="8"/>
      <c r="H393" s="8"/>
      <c r="I393" s="8"/>
      <c r="J393" s="8"/>
      <c r="K393" s="8"/>
    </row>
    <row r="394" spans="6:11" ht="12.75">
      <c r="F394" s="8"/>
      <c r="H394" s="8"/>
      <c r="I394" s="8"/>
      <c r="J394" s="8"/>
      <c r="K394" s="8"/>
    </row>
    <row r="395" spans="6:11" ht="12.75">
      <c r="F395" s="8"/>
      <c r="H395" s="8"/>
      <c r="I395" s="8"/>
      <c r="J395" s="8"/>
      <c r="K395" s="8"/>
    </row>
    <row r="396" spans="8:11" ht="12.75">
      <c r="H396" s="8"/>
      <c r="I396" s="8"/>
      <c r="J396" s="8"/>
      <c r="K396" s="8"/>
    </row>
    <row r="397" spans="8:11" ht="12.75">
      <c r="H397" s="8"/>
      <c r="I397" s="8"/>
      <c r="J397" s="8"/>
      <c r="K397" s="8"/>
    </row>
    <row r="398" spans="8:11" ht="12.75">
      <c r="H398" s="8"/>
      <c r="I398" s="8"/>
      <c r="J398" s="8"/>
      <c r="K398" s="8"/>
    </row>
    <row r="399" spans="8:11" ht="12.75">
      <c r="H399" s="8"/>
      <c r="I399" s="8"/>
      <c r="J399" s="8"/>
      <c r="K399" s="8"/>
    </row>
    <row r="400" spans="8:11" ht="12.75">
      <c r="H400" s="8"/>
      <c r="I400" s="8"/>
      <c r="J400" s="8"/>
      <c r="K400" s="8"/>
    </row>
    <row r="401" spans="8:11" ht="12.75">
      <c r="H401" s="8"/>
      <c r="I401" s="8"/>
      <c r="J401" s="8"/>
      <c r="K401" s="8"/>
    </row>
    <row r="402" spans="8:11" ht="12.75">
      <c r="H402" s="8"/>
      <c r="I402" s="8"/>
      <c r="J402" s="8"/>
      <c r="K402" s="8"/>
    </row>
    <row r="403" spans="8:11" ht="12.75">
      <c r="H403" s="8"/>
      <c r="I403" s="8"/>
      <c r="J403" s="8"/>
      <c r="K403" s="8"/>
    </row>
    <row r="404" spans="8:11" ht="12.75">
      <c r="H404" s="8"/>
      <c r="I404" s="8"/>
      <c r="J404" s="8"/>
      <c r="K404" s="8"/>
    </row>
    <row r="405" spans="8:11" ht="12.75">
      <c r="H405" s="8"/>
      <c r="I405" s="8"/>
      <c r="J405" s="8"/>
      <c r="K405" s="8"/>
    </row>
    <row r="406" spans="8:11" ht="12.75">
      <c r="H406" s="8"/>
      <c r="I406" s="8"/>
      <c r="J406" s="8"/>
      <c r="K406" s="8"/>
    </row>
    <row r="407" spans="8:11" ht="12.75">
      <c r="H407" s="8"/>
      <c r="I407" s="8"/>
      <c r="J407" s="8"/>
      <c r="K407" s="8"/>
    </row>
    <row r="408" spans="8:11" ht="12.75">
      <c r="H408" s="8"/>
      <c r="I408" s="8"/>
      <c r="J408" s="8"/>
      <c r="K408" s="8"/>
    </row>
    <row r="409" spans="8:11" ht="12.75">
      <c r="H409" s="8"/>
      <c r="I409" s="8"/>
      <c r="J409" s="8"/>
      <c r="K409" s="8"/>
    </row>
    <row r="410" spans="8:11" ht="12.75">
      <c r="H410" s="8"/>
      <c r="I410" s="8"/>
      <c r="J410" s="8"/>
      <c r="K410" s="8"/>
    </row>
    <row r="411" spans="8:11" ht="12.75">
      <c r="H411" s="8"/>
      <c r="I411" s="8"/>
      <c r="J411" s="8"/>
      <c r="K411" s="8"/>
    </row>
    <row r="412" spans="8:11" ht="12.75">
      <c r="H412" s="8"/>
      <c r="I412" s="8"/>
      <c r="J412" s="8"/>
      <c r="K412" s="8"/>
    </row>
    <row r="413" spans="8:11" ht="12.75">
      <c r="H413" s="8"/>
      <c r="I413" s="8"/>
      <c r="J413" s="8"/>
      <c r="K413" s="8"/>
    </row>
    <row r="414" spans="8:11" ht="12.75">
      <c r="H414" s="8"/>
      <c r="I414" s="8"/>
      <c r="J414" s="8"/>
      <c r="K414" s="8"/>
    </row>
    <row r="415" spans="8:11" ht="12.75">
      <c r="H415" s="8"/>
      <c r="I415" s="8"/>
      <c r="J415" s="8"/>
      <c r="K415" s="8"/>
    </row>
    <row r="416" spans="8:11" ht="12.75">
      <c r="H416" s="8"/>
      <c r="I416" s="8"/>
      <c r="J416" s="8"/>
      <c r="K416" s="8"/>
    </row>
    <row r="417" spans="8:11" ht="12.75">
      <c r="H417" s="8"/>
      <c r="I417" s="8"/>
      <c r="J417" s="8"/>
      <c r="K417" s="8"/>
    </row>
    <row r="418" spans="8:11" ht="12.75">
      <c r="H418" s="8"/>
      <c r="I418" s="8"/>
      <c r="J418" s="8"/>
      <c r="K418" s="8"/>
    </row>
    <row r="419" spans="8:11" ht="12.75">
      <c r="H419" s="8"/>
      <c r="I419" s="8"/>
      <c r="J419" s="8"/>
      <c r="K419" s="8"/>
    </row>
    <row r="420" spans="8:11" ht="12.75">
      <c r="H420" s="8"/>
      <c r="I420" s="8"/>
      <c r="J420" s="8"/>
      <c r="K420" s="8"/>
    </row>
    <row r="421" spans="8:11" ht="12.75">
      <c r="H421" s="8"/>
      <c r="I421" s="8"/>
      <c r="J421" s="8"/>
      <c r="K421" s="8"/>
    </row>
    <row r="422" spans="8:11" ht="12.75">
      <c r="H422" s="8"/>
      <c r="I422" s="8"/>
      <c r="J422" s="8"/>
      <c r="K422" s="8"/>
    </row>
    <row r="423" spans="8:11" ht="12.75">
      <c r="H423" s="8"/>
      <c r="I423" s="8"/>
      <c r="J423" s="8"/>
      <c r="K423" s="8"/>
    </row>
    <row r="424" spans="8:11" ht="12.75">
      <c r="H424" s="8"/>
      <c r="I424" s="8"/>
      <c r="J424" s="8"/>
      <c r="K424" s="8"/>
    </row>
    <row r="425" spans="8:11" ht="12.75">
      <c r="H425" s="8"/>
      <c r="I425" s="8"/>
      <c r="J425" s="8"/>
      <c r="K425" s="8"/>
    </row>
    <row r="426" spans="8:11" ht="12.75">
      <c r="H426" s="8"/>
      <c r="I426" s="8"/>
      <c r="J426" s="8"/>
      <c r="K426" s="8"/>
    </row>
    <row r="427" spans="8:11" ht="12.75">
      <c r="H427" s="8"/>
      <c r="I427" s="8"/>
      <c r="J427" s="8"/>
      <c r="K427" s="8"/>
    </row>
    <row r="428" spans="8:11" ht="12.75">
      <c r="H428" s="8"/>
      <c r="I428" s="8"/>
      <c r="J428" s="8"/>
      <c r="K428" s="8"/>
    </row>
  </sheetData>
  <printOptions horizontalCentered="1" verticalCentered="1"/>
  <pageMargins left="0.75" right="0.75" top="0.4" bottom="0.4" header="0.2" footer="0.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GEORGE KENT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 KENT</dc:creator>
  <cp:keywords/>
  <dc:description/>
  <cp:lastModifiedBy>JonMMx 2000</cp:lastModifiedBy>
  <cp:lastPrinted>2000-09-26T14:39:15Z</cp:lastPrinted>
  <dcterms:created xsi:type="dcterms:W3CDTF">1999-06-07T04:57:32Z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